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1760" tabRatio="591" activeTab="0"/>
  </bookViews>
  <sheets>
    <sheet name="ГПЗ- 2015" sheetId="1" r:id="rId1"/>
  </sheets>
  <definedNames>
    <definedName name="_xlnm._FilterDatabase" localSheetId="0" hidden="1">'ГПЗ- 2015'!$B$8:$Y$322</definedName>
    <definedName name="_xlnm.Print_Area" localSheetId="0">'ГПЗ- 2015'!$B$1:$Y$324</definedName>
  </definedNames>
  <calcPr fullCalcOnLoad="1"/>
</workbook>
</file>

<file path=xl/sharedStrings.xml><?xml version="1.0" encoding="utf-8"?>
<sst xmlns="http://schemas.openxmlformats.org/spreadsheetml/2006/main" count="4501" uniqueCount="1391">
  <si>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</si>
  <si>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</si>
  <si>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</si>
  <si>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</si>
  <si>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</si>
  <si>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</si>
  <si>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</si>
  <si>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</si>
  <si>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</si>
  <si>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</si>
  <si>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</si>
  <si>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</si>
  <si>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</si>
  <si>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</si>
  <si>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</si>
  <si>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 xml:space="preserve">2. Работы </t>
  </si>
  <si>
    <t xml:space="preserve">3. Услуги 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</si>
  <si>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</si>
  <si>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</si>
  <si>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</si>
  <si>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</si>
  <si>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</si>
  <si>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</si>
  <si>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</si>
  <si>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</si>
  <si>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</si>
  <si>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</si>
  <si>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</si>
  <si>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</si>
  <si>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</si>
  <si>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DDP</t>
  </si>
  <si>
    <t>по факту</t>
  </si>
  <si>
    <t>ОИ</t>
  </si>
  <si>
    <t>январь</t>
  </si>
  <si>
    <t>с января по декабрь</t>
  </si>
  <si>
    <t>февраль</t>
  </si>
  <si>
    <t>декабрь</t>
  </si>
  <si>
    <t>с февраля по декабрь</t>
  </si>
  <si>
    <t>Услуги по обучению производственного персонала</t>
  </si>
  <si>
    <t>Оказание услуг телефонной сети (местная, междугородняя, международная связь)</t>
  </si>
  <si>
    <t>май-июнь</t>
  </si>
  <si>
    <t>март</t>
  </si>
  <si>
    <t>март-апрель</t>
  </si>
  <si>
    <t>январь-декабрь</t>
  </si>
  <si>
    <t>20 У</t>
  </si>
  <si>
    <t xml:space="preserve"> Утверждено </t>
  </si>
  <si>
    <t>июнь</t>
  </si>
  <si>
    <t>с марта по декабрь</t>
  </si>
  <si>
    <t>Оказание услуг предоставления доступа к сети Интернет на скорости не менее 10 Мб. сек., без ограничения трафика (unlimited)</t>
  </si>
  <si>
    <t>с апреля по декабрь</t>
  </si>
  <si>
    <t>Оказание  по годовому сервисному техническому обслуживанию дизель-генератора</t>
  </si>
  <si>
    <t>Оказание услуг по сервисному обслуживанию станции очистки воды на объекте</t>
  </si>
  <si>
    <t>Оказание услуг по сервисному обслуживанию газоанализаторов для СКЭБР</t>
  </si>
  <si>
    <t>Обеспечение элетричеством СКЭБР</t>
  </si>
  <si>
    <t>г.Атырау, СКЭБР</t>
  </si>
  <si>
    <t>ежемесячно на основании счета - фактуры</t>
  </si>
  <si>
    <t>214</t>
  </si>
  <si>
    <t>Поставка природного газа для производственных нужд</t>
  </si>
  <si>
    <t>по факту поставки</t>
  </si>
  <si>
    <t>Транспортировка природного газа по магистральному газопроводу  до СКЭБР</t>
  </si>
  <si>
    <t>Оказание услуг по техобслуживанию линий обогрева трубопроводов и резервуаров</t>
  </si>
  <si>
    <t>апрель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</si>
  <si>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</si>
  <si>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</si>
  <si>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</si>
  <si>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</si>
  <si>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</si>
  <si>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</si>
  <si>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</si>
  <si>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</si>
  <si>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</si>
  <si>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</si>
  <si>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</si>
  <si>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</si>
  <si>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</si>
  <si>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</si>
  <si>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</si>
  <si>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</si>
  <si>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</si>
  <si>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</si>
  <si>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</si>
  <si>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</si>
  <si>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</si>
  <si>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</si>
  <si>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</si>
  <si>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</si>
  <si>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</si>
  <si>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</si>
  <si>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37 У</t>
  </si>
  <si>
    <t>41 У</t>
  </si>
  <si>
    <t>42 У</t>
  </si>
  <si>
    <t>45 У</t>
  </si>
  <si>
    <t>46 У</t>
  </si>
  <si>
    <t>47 У</t>
  </si>
  <si>
    <t>48 У</t>
  </si>
  <si>
    <t>с мая по декабрь</t>
  </si>
  <si>
    <t>ЦПЭ</t>
  </si>
  <si>
    <t>Электроэнергия</t>
  </si>
  <si>
    <t>Газ</t>
  </si>
  <si>
    <t>796</t>
  </si>
  <si>
    <t>Штука</t>
  </si>
  <si>
    <t>Киловатт</t>
  </si>
  <si>
    <t>113</t>
  </si>
  <si>
    <t>Метр кубический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</si>
  <si>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</si>
  <si>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</si>
  <si>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49 У</t>
  </si>
  <si>
    <t>51 У</t>
  </si>
  <si>
    <t>1 Р</t>
  </si>
  <si>
    <t>итого по работам</t>
  </si>
  <si>
    <t>52 У</t>
  </si>
  <si>
    <t>Услуги по страхованию имущества Товарищества</t>
  </si>
  <si>
    <t>55 У</t>
  </si>
  <si>
    <t>Оказание лабораторных услуг по анализу воды,  СЭС</t>
  </si>
  <si>
    <t>2 Р</t>
  </si>
  <si>
    <t>57 У</t>
  </si>
  <si>
    <t>58 У</t>
  </si>
  <si>
    <t>Мониторинг эмиссии в атмосферу, управления отходами, почвы, водных ресурсов, подземных вод, качества питьевой воды, донных отложении, производственного процесса, анализ полученных результатов в фоновом значением</t>
  </si>
  <si>
    <t>127 Т</t>
  </si>
  <si>
    <t>128 Т</t>
  </si>
  <si>
    <t>129 Т</t>
  </si>
  <si>
    <t>ЭОТТ</t>
  </si>
  <si>
    <t xml:space="preserve">Работы по подводно-техническим работам водозабора (водолазное обследование прилегающей акватории водозабора в реке,  очистка камеры (колодца) от песка, ила, с подъемом до десяти м верх, обследование плотностей, зачистка мелкоячейных сеток от образтания водорослями, очистка приточного трубопровода от песка ила под водой на глубине 7м </t>
  </si>
  <si>
    <t>3 Р</t>
  </si>
  <si>
    <t/>
  </si>
  <si>
    <t>711000000</t>
  </si>
  <si>
    <t>приказ №____з от ___________</t>
  </si>
  <si>
    <t>Метр</t>
  </si>
  <si>
    <t>4 Р</t>
  </si>
  <si>
    <t>Текущее сервисное обслуживание котельной</t>
  </si>
  <si>
    <t>Услуги электротехнической лаборатории внутриплощадочной электросети</t>
  </si>
  <si>
    <t>Сервисное обслуживание системы кондиционирования</t>
  </si>
  <si>
    <t>6 Р</t>
  </si>
  <si>
    <t>Сервисное обслуживание пожарной дизельной помпы</t>
  </si>
  <si>
    <t>услуги по поверке средств измерения (КИП)</t>
  </si>
  <si>
    <t>Текущие ремонтные работы на СКЭБР</t>
  </si>
  <si>
    <t>Услуги  по страхованию ответственности Товарищества перед третьими лицами СКЭБР</t>
  </si>
  <si>
    <t>Топливо летнее, плотность при 20 °С не более 860 кг/м3, температура застывания не выше -10°С</t>
  </si>
  <si>
    <t>май</t>
  </si>
  <si>
    <t>112</t>
  </si>
  <si>
    <t>Литр (куб. дм.)</t>
  </si>
  <si>
    <t>Бензин</t>
  </si>
  <si>
    <t>Топливо зимнее, плотность при 20 °С не более 840 кг/м3, температура застывания не выше -35°С - - 45°С</t>
  </si>
  <si>
    <t>Бензин неэтилированный и этилированный, произведенный для двигателей с искровым зажиганием: АИ-96</t>
  </si>
  <si>
    <t>Услуги по обеспечению пожарной безопасности</t>
  </si>
  <si>
    <t xml:space="preserve">сбор, утилизации,  удаление твердо-бытовых отходов </t>
  </si>
  <si>
    <t>сбор, утилизации,  удаление жидкобытовых отходов</t>
  </si>
  <si>
    <t>Услуги по аутсорсингу персонала</t>
  </si>
  <si>
    <t xml:space="preserve"> Услуги по аутсорсингу персонала</t>
  </si>
  <si>
    <t>услуги по техническому обслуживанию подъёмных ворот</t>
  </si>
  <si>
    <t>Килограмм</t>
  </si>
  <si>
    <t>Упаковка</t>
  </si>
  <si>
    <t>Банка условная</t>
  </si>
  <si>
    <t>Одна пачка</t>
  </si>
  <si>
    <t>Услуги по обучению работников Товарищества</t>
  </si>
  <si>
    <t>Услуги по аренде офисного (нежилого) помещения для нужд Товарищества</t>
  </si>
  <si>
    <t>Оказание услуг налоговых консультантов</t>
  </si>
  <si>
    <t>июль-август</t>
  </si>
  <si>
    <t>с августа по декабрь</t>
  </si>
  <si>
    <t>Оказание услуг юридических консультантов</t>
  </si>
  <si>
    <t>с июня по декабрь</t>
  </si>
  <si>
    <t>Пользование услугами мобильной связи</t>
  </si>
  <si>
    <t>Оказание курьерских услуг по доставке почтовых отправлений</t>
  </si>
  <si>
    <t>г.г.Астана/Атырау</t>
  </si>
  <si>
    <t>март-декабрь</t>
  </si>
  <si>
    <t>5111</t>
  </si>
  <si>
    <t>Бумага д/заметок - 76х127</t>
  </si>
  <si>
    <t>Скоба</t>
  </si>
  <si>
    <t>Скобы  № 10</t>
  </si>
  <si>
    <t>Клей карандаш,36 грамм</t>
  </si>
  <si>
    <t>Клей</t>
  </si>
  <si>
    <t>Клей  жидкий</t>
  </si>
  <si>
    <t>778</t>
  </si>
  <si>
    <t>Ручка</t>
  </si>
  <si>
    <t xml:space="preserve">Ручка шариковая автоматическая - синий стержень </t>
  </si>
  <si>
    <t>Тетрадь</t>
  </si>
  <si>
    <t>Папка с файлами, формата А4,  не менее 60 листов</t>
  </si>
  <si>
    <t>Бумага</t>
  </si>
  <si>
    <t>Бумага офисная, формата А4, 80г/м2, 96%, 500л., белая,класс С</t>
  </si>
  <si>
    <t>Скотч</t>
  </si>
  <si>
    <t xml:space="preserve">Лента клейкая - 48ммх66м </t>
  </si>
  <si>
    <t>Калькулятор</t>
  </si>
  <si>
    <t>Калькулятор 16 -разрядный</t>
  </si>
  <si>
    <t>Регистр</t>
  </si>
  <si>
    <t>Регистратор-А4 70 мм</t>
  </si>
  <si>
    <t>Дырокол</t>
  </si>
  <si>
    <t>Степлер</t>
  </si>
  <si>
    <t>Штрих-корректор</t>
  </si>
  <si>
    <t>с кисточкой</t>
  </si>
  <si>
    <t xml:space="preserve">Корректор в наборе </t>
  </si>
  <si>
    <t>Услуги по технической поддержке программного обеспечения 1С: Бухгалтерия для Казахстана 8.2.</t>
  </si>
  <si>
    <t>Услуги по технической поддержке сайтов</t>
  </si>
  <si>
    <t xml:space="preserve">с января по декабрь  </t>
  </si>
  <si>
    <t xml:space="preserve">Подписка на периодические издания </t>
  </si>
  <si>
    <t>Годовое техническое сопровождение Информационной системы "Карта мониторинга местного содержания"</t>
  </si>
  <si>
    <t>авансовый платеж по договоренности сторон</t>
  </si>
  <si>
    <t>Услуги по пользованию информационной системой электронных закупок</t>
  </si>
  <si>
    <t>Услуги доступа к Информационной системе электронных закупок (ИСЭЗ)</t>
  </si>
  <si>
    <t>Услуги по актуализации Единого номенклатурного справочника товаров, работ и услуг</t>
  </si>
  <si>
    <t>апрель-май</t>
  </si>
  <si>
    <t>Источник бесперебойного питания</t>
  </si>
  <si>
    <t xml:space="preserve">Источники бесперебойного питания, мощьностью на выходе не менее 200 вт.Питание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</si>
  <si>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Монитор</t>
  </si>
  <si>
    <t>Основной элемент дисплея — жидкие кристаллы, диагональ - 24'', разрешение - 1920x1080</t>
  </si>
  <si>
    <t>Ноутбук</t>
  </si>
  <si>
    <t xml:space="preserve">Портативные компьютеры (ноутбук) в комплекте с сопутствующим оборудованием </t>
  </si>
  <si>
    <t>Программное обеспечение</t>
  </si>
  <si>
    <t>Программное обеспечение операционной системы для персонального компьютера</t>
  </si>
  <si>
    <t>Программное обеспечение для защиты установленных програмных обеспечений от вирусов, 1 ключ на 40 пользователей, с комплексной защитой  файловой, почтовой Веб-системы</t>
  </si>
  <si>
    <t>август</t>
  </si>
  <si>
    <t>Информационно-правовая система (обновление) годовое обслуживание, сетевая версия 1 ключ и локальная версия 2 ключа)</t>
  </si>
  <si>
    <t>Вода</t>
  </si>
  <si>
    <t xml:space="preserve"> вода питьевая, бутилированной не менее 19 л. </t>
  </si>
  <si>
    <t>868</t>
  </si>
  <si>
    <t>Бутылка</t>
  </si>
  <si>
    <t>Вода бутилированная, объем 0,5 л.в пластиковых бутылках</t>
  </si>
  <si>
    <t xml:space="preserve">с февраля по декабрь  </t>
  </si>
  <si>
    <t>Оказание услуг по добровольному медицинскому страхованию на случай болезни работников Товарищества</t>
  </si>
  <si>
    <t>авансовый платеж 100 %</t>
  </si>
  <si>
    <t>Обязательное страхование гражданско-правовой ответственности работадателя</t>
  </si>
  <si>
    <t>Услуги по аренде каналов кабельной канализации</t>
  </si>
  <si>
    <t>Эксплутационно-теническое обслуживание линейно-кабельных сооружений</t>
  </si>
  <si>
    <t>Услуги по заправке картриджей</t>
  </si>
  <si>
    <t>Оказание услуг по заправке картриджей и комплектующих к принтеру  г.Астана</t>
  </si>
  <si>
    <t xml:space="preserve">с февраля по декабрь </t>
  </si>
  <si>
    <t>ТОО "KMG Systems &amp; Services"</t>
  </si>
  <si>
    <t xml:space="preserve">по факту </t>
  </si>
  <si>
    <t>1 Т</t>
  </si>
  <si>
    <t>2 Т</t>
  </si>
  <si>
    <t>3 Т</t>
  </si>
  <si>
    <t>4 Т</t>
  </si>
  <si>
    <t>5 Т</t>
  </si>
  <si>
    <t>6 Т</t>
  </si>
  <si>
    <t>7 Т</t>
  </si>
  <si>
    <t>8 Т</t>
  </si>
  <si>
    <t>Файл прозрачный, А4, 80 мк плотностью</t>
  </si>
  <si>
    <t>индексы-закладки</t>
  </si>
  <si>
    <t>маркерно-магнитная</t>
  </si>
  <si>
    <t>доска маркерно-магнитная, подвесная, 90*120 см</t>
  </si>
  <si>
    <t>канцелярские гвозди (кнопки), в пачке не менее 100 штук</t>
  </si>
  <si>
    <t>магниты в наборе, не менее 10 шт.</t>
  </si>
  <si>
    <t>пакетный, офисной серии</t>
  </si>
  <si>
    <t>ламинатор, А3</t>
  </si>
  <si>
    <t>Пленка д/ламинирования - А4, 100мк, не менее 100л.</t>
  </si>
  <si>
    <t xml:space="preserve">Пленка д/ламинирования - А3, 100мк, не менее 100л. </t>
  </si>
  <si>
    <t>июль</t>
  </si>
  <si>
    <t>Оказание услуг по эксплуатации  и техническому обслуживанию газопроводов и газового оборудования ТОО "KMG Systems &amp; Services"</t>
  </si>
  <si>
    <t>Услуги по аренде специальной техники</t>
  </si>
  <si>
    <t>Аренда специальной техники</t>
  </si>
  <si>
    <t>Пара</t>
  </si>
  <si>
    <t>Кисть малярная</t>
  </si>
  <si>
    <t>Саморез</t>
  </si>
  <si>
    <t>006</t>
  </si>
  <si>
    <t>ноябрь</t>
  </si>
  <si>
    <t>ноябрь-декабрь</t>
  </si>
  <si>
    <t>ОТП</t>
  </si>
  <si>
    <t>10 У</t>
  </si>
  <si>
    <t>15 У</t>
  </si>
  <si>
    <t>Магниты</t>
  </si>
  <si>
    <t>канцелярские, для досок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</si>
  <si>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</si>
  <si>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</si>
  <si>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январь-февраль</t>
  </si>
  <si>
    <t>февраль-март</t>
  </si>
  <si>
    <t>с февраля по апрель</t>
  </si>
  <si>
    <t>авансовый платеж 30%</t>
  </si>
  <si>
    <t>Перчатки трикотажные для разового пользования</t>
  </si>
  <si>
    <t>июнь-июль</t>
  </si>
  <si>
    <t>сентябрь-октябрь</t>
  </si>
  <si>
    <t>Услуги по транспортировке и налива горюче-смазочный материалов</t>
  </si>
  <si>
    <t>с июля по декабрь</t>
  </si>
  <si>
    <t>с сентября по декабрь</t>
  </si>
  <si>
    <t>с июля 2015г  по июль 2016г</t>
  </si>
  <si>
    <t>Огнетушитель</t>
  </si>
  <si>
    <t xml:space="preserve">г. Астана, ул. Кунаева,2 </t>
  </si>
  <si>
    <t>с августа по сентябрь</t>
  </si>
  <si>
    <t>Услуги по аренде экскаватора с водителем на СКЭБР</t>
  </si>
  <si>
    <t>октябрь-ноябрь</t>
  </si>
  <si>
    <t>Этиленгликоль (этандиол)</t>
  </si>
  <si>
    <t>Этиленгликоль концентрированный</t>
  </si>
  <si>
    <t>текстовый процессор, предназначенный для создания, просмотра и редактирования текстовых документов на 8 пользователей</t>
  </si>
  <si>
    <t>октябрь</t>
  </si>
  <si>
    <t>Противопожарное полотно</t>
  </si>
  <si>
    <t>Скотч широкий бумажный</t>
  </si>
  <si>
    <t>Валик для водоэмульсии</t>
  </si>
  <si>
    <t>Кисть ширина 80мм</t>
  </si>
  <si>
    <t>Кисть ширина 60мм</t>
  </si>
  <si>
    <t>Кисть ширина 40мм</t>
  </si>
  <si>
    <t>Кисть ширина 30мм</t>
  </si>
  <si>
    <t>Набор сверел по бетону для перфоратора от 5 до 22 мм.</t>
  </si>
  <si>
    <t>Набор сверел по металлу</t>
  </si>
  <si>
    <t>Тысяча штук</t>
  </si>
  <si>
    <t>Саморезы для гипсокартона</t>
  </si>
  <si>
    <t>Саморезы кровельные по металлу 5Х2,5</t>
  </si>
  <si>
    <t>Герметик силиконовый</t>
  </si>
  <si>
    <t xml:space="preserve">Силикон прозрачный </t>
  </si>
  <si>
    <t>Силикон белый</t>
  </si>
  <si>
    <t>Краска голубая Эмаль ПФ-115</t>
  </si>
  <si>
    <t>Краска красная Эмаль ПФ-115</t>
  </si>
  <si>
    <t>Уайт спирит Нефрас С4 150/215</t>
  </si>
  <si>
    <t>Кузбасс-лак Premium</t>
  </si>
  <si>
    <t>ФУМ (уплотнитель резьбовых соединений)</t>
  </si>
  <si>
    <t>Счетчик универсальный Ду=15</t>
  </si>
  <si>
    <t>Труборез для пластиковых труб, размер Д=63</t>
  </si>
  <si>
    <t>Услуги по предоставлению платного телевидения</t>
  </si>
  <si>
    <t xml:space="preserve">Услуги предоставления кабельного телевидения </t>
  </si>
  <si>
    <t>Уайт-спирит</t>
  </si>
  <si>
    <t>Лак</t>
  </si>
  <si>
    <t>Труборез</t>
  </si>
  <si>
    <t>с октября 2015г по октябрь 2016г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</si>
  <si>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</si>
  <si>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</si>
  <si>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</si>
  <si>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19.20.29.500.000.01.0112.000000000028</t>
  </si>
  <si>
    <t>Масло</t>
  </si>
  <si>
    <t>моторное, для бензиновых двигателей, обозначение по SAE 15W</t>
  </si>
  <si>
    <t>с  марта по декабрь</t>
  </si>
  <si>
    <t>Обеспечение элетричеством вахтового городка г.Форт Шевченко</t>
  </si>
  <si>
    <t>Услуги по охране вахтового городка г.Форт- Шевченко</t>
  </si>
  <si>
    <t>Услуги по пожарной охране на СКЭБР</t>
  </si>
  <si>
    <t>Услуги по пожарной охране вахтового городка г.Форт-Шевченко</t>
  </si>
  <si>
    <t>Мангистауская область, г.Форт-Шевченко</t>
  </si>
  <si>
    <t>Сопровождение системы электронного документооборота</t>
  </si>
  <si>
    <t>Сопровождение 1С Казначейство</t>
  </si>
  <si>
    <t xml:space="preserve">Услуги по поддержке и техническому обслуживанию сайта Товарищества </t>
  </si>
  <si>
    <t>Оказание Услуги по техническому обслуживанию и ремонту вычислительной техники г.Астана</t>
  </si>
  <si>
    <t>Оказание Услуги по техническому обслуживанию и ремонту вычислительной техники г.Атырау</t>
  </si>
  <si>
    <t>62.01.11.900.003.00.0777.000000000000</t>
  </si>
  <si>
    <t>Услуги по изменению (модификации) программного обеспечения в соответствии с заказом</t>
  </si>
  <si>
    <t>Услуги по изменению (модификации) программного обеспечения, модернизация модуля 1 С Казначейство</t>
  </si>
  <si>
    <t>62.09.20.000.002.00.0777.000000000000</t>
  </si>
  <si>
    <t>Услуги по модификации программного обеспечения</t>
  </si>
  <si>
    <t>Услуги по установке и настройке программного обеспечения</t>
  </si>
  <si>
    <t>Интеграция модуля 1С казначейство в ЦК АО ФНБ "Самрук-Казына"</t>
  </si>
  <si>
    <t>с апреля по май</t>
  </si>
  <si>
    <t>74.90.20.000.007.00.0777.000000000000</t>
  </si>
  <si>
    <t>Услуги по проведению аудита систем менеджмента</t>
  </si>
  <si>
    <t>Лабоработные исследования по столовой</t>
  </si>
  <si>
    <t>с февраля по декбарь</t>
  </si>
  <si>
    <t>Сервисное обслуживание  ролинговых ворот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</si>
  <si>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</si>
  <si>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02.40.10.299.003.00.0999.000000000000</t>
  </si>
  <si>
    <t>77.39.19.900.000.00.0777.000000000000</t>
  </si>
  <si>
    <t>Персональный профессиональный. Направлен на использование для решения задач требующих максимальной производительности от системы</t>
  </si>
  <si>
    <t>Программный продукт - для конвертации формата документов</t>
  </si>
  <si>
    <t>Программный продукт - архиватор</t>
  </si>
  <si>
    <t>Программный продукт - система автоматизации документооборота Lotus User License</t>
  </si>
  <si>
    <t>Программный продукт для автоматизации казначейских функций 1C Казначейства и SAP</t>
  </si>
  <si>
    <t>почтовый сервер, MS Exchange Server User CAL</t>
  </si>
  <si>
    <t>операционная система серверная</t>
  </si>
  <si>
    <t>Работы дноуглубительные и подборные</t>
  </si>
  <si>
    <t>39.00.12.000.000.00.0999.000000000000</t>
  </si>
  <si>
    <t>Дноуглубительные работы подходного канала</t>
  </si>
  <si>
    <t>Работы по озеленению и сопутствующие на СКЭБР, пылеподавление</t>
  </si>
  <si>
    <t>49.50.19.000.002.00.0777.000000000000</t>
  </si>
  <si>
    <t>33.19.10.800.003.00.0777.000000000000</t>
  </si>
  <si>
    <t>33.19.10.900.006.00.0777.000000000000</t>
  </si>
  <si>
    <t>42.91.20.335.002.00.0999.000000000000</t>
  </si>
  <si>
    <t>Работы водолазные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</si>
  <si>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</si>
  <si>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33.11.19.100.003.00.0777.000000000000</t>
  </si>
  <si>
    <t>81.30.10.000.000.00.0999.000000000000</t>
  </si>
  <si>
    <t>7 Р</t>
  </si>
  <si>
    <t>30 У</t>
  </si>
  <si>
    <t>31 У</t>
  </si>
  <si>
    <t>32 У</t>
  </si>
  <si>
    <t>33 У</t>
  </si>
  <si>
    <t>34 У</t>
  </si>
  <si>
    <t>35 У</t>
  </si>
  <si>
    <t>36 У</t>
  </si>
  <si>
    <t>38 У</t>
  </si>
  <si>
    <t>39 У</t>
  </si>
  <si>
    <t>40 У</t>
  </si>
  <si>
    <t>43 У</t>
  </si>
  <si>
    <t>44 У</t>
  </si>
  <si>
    <t>Работы инженерные по проектированию зданий/сооружений/территорий/объектов и их систем и связанные с этим работы</t>
  </si>
  <si>
    <t>71.12.12.900.000.00.0999.000000000000</t>
  </si>
  <si>
    <t>Блок аварийного питания</t>
  </si>
  <si>
    <t>для обеспечения бесперебойного освещения помещений</t>
  </si>
  <si>
    <t>27.40.42.500.005.00.0796.000000000000</t>
  </si>
  <si>
    <t>Система перебойного питания</t>
  </si>
  <si>
    <t>Услуги по обучению производственного персонала ЛАРН</t>
  </si>
  <si>
    <t>Прибор киловольтметр ЕА-19-10000/100В / 2</t>
  </si>
  <si>
    <t>Прибор киловольтметр Е-350-35000/100В /2</t>
  </si>
  <si>
    <t>Переключатель киловольтметра ПКУ 3-12М 6016УЗВ/2</t>
  </si>
  <si>
    <t>Силовой автомат TS 160N</t>
  </si>
  <si>
    <t>Переключатель киловольтметра ПКУ 3-12С-3033УЗВ / 2</t>
  </si>
  <si>
    <t>трансформатор разделительный однофазный с системой стабилизации напряжения ТРО 2000 СМ</t>
  </si>
  <si>
    <t>автоматический выключатель                     АП 50 БЗМТ У3</t>
  </si>
  <si>
    <t>Реле времени РСВ 13-18 УХЛ-4</t>
  </si>
  <si>
    <t>Реле контроля фаз РСН31-УХЛ-3,1</t>
  </si>
  <si>
    <t>Реле промежуточное РП-16-S4 УХЛ-4</t>
  </si>
  <si>
    <t>Реле контроля напряжения ТРМ АЗМ 20А</t>
  </si>
  <si>
    <t>Биоакустический отпугиватель птиц LS 2001</t>
  </si>
  <si>
    <t>Предохранитель для КИЗ-35 кВ ПН 01-35-У3/ 3</t>
  </si>
  <si>
    <t>Предохранитель для КИЗ-10 кВ тип ПН-01-10Уз/3</t>
  </si>
  <si>
    <t>Предохранитель ПКТ 10кВ 40А</t>
  </si>
  <si>
    <t>Трансформаторное масло ГК</t>
  </si>
  <si>
    <t>Резина техническая МБС</t>
  </si>
  <si>
    <t>Сталь круглая д.16мм</t>
  </si>
  <si>
    <t>Изолятор опорный ИОС 35-500-01 УХЛ</t>
  </si>
  <si>
    <t>Изолятор опорный ИОС-10-3,75 У3</t>
  </si>
  <si>
    <t>Ограничитель перенапряжения ОПН 35 УХЛ-1</t>
  </si>
  <si>
    <t>Изолятор ПСД-70Е</t>
  </si>
  <si>
    <t>Громкоговоритель / 10</t>
  </si>
  <si>
    <t>Труба металлическая Д=40мм. 50м</t>
  </si>
  <si>
    <t>Отвод металлический Д=40мм- 10шт</t>
  </si>
  <si>
    <t>Клипсы для пластиковых труб Д=32 -100шт</t>
  </si>
  <si>
    <t>Переходник (американка) с внутренней резьбой Д=40 на Д=32-10шт</t>
  </si>
  <si>
    <t>Сгон с наружной резьбой Д=40-10шт</t>
  </si>
  <si>
    <t>хомуты на ф=40 10шт</t>
  </si>
  <si>
    <t>стартеры для люминист светильников/500</t>
  </si>
  <si>
    <t>дроссель  прожектора DSMQ-V400, 400W, 3,25A, 240V/10</t>
  </si>
  <si>
    <t>зажигающее устройство, преобразователь напряжения прожектора Z 400M 5 kV/10</t>
  </si>
  <si>
    <t>Дроссель от светильника 4х18 Вт L36/40.802 /10</t>
  </si>
  <si>
    <t>Выключатель автоматический, автомат 1Ф ВА47-63   10А/10</t>
  </si>
  <si>
    <t>Выключатель автоматический, автомат 1Ф ВА47-63   16А/10</t>
  </si>
  <si>
    <t>Выключатель автоматический, автомат 1Ф ВА47-63   32А/10</t>
  </si>
  <si>
    <t>Выключатель автоматический, автомат 1Ф ВА47-63   40А/10</t>
  </si>
  <si>
    <t>Выключатель автоматический, автомат 1Ф ВА47-63   50А/10</t>
  </si>
  <si>
    <t>Выключатель автоматический, автомат 3Ф ВА47-63 16А/10</t>
  </si>
  <si>
    <t>Выключатель автоматический, автомат 3Ф ВА47-63 25А/10</t>
  </si>
  <si>
    <t>Выключатель автоматический, автомат 3Ф ВА47-63 40А/10</t>
  </si>
  <si>
    <t>Выключатель автоматический, автомат 3Ф ВА47-63 50А/10</t>
  </si>
  <si>
    <t>Лампа энергосберегающая 15 Вт Е27/50</t>
  </si>
  <si>
    <t>Лампа энергосберегающая 11 Вт Е27/50</t>
  </si>
  <si>
    <t>Лампа люминисцентная 18Вт g13/500</t>
  </si>
  <si>
    <t>Лампа энергосберегающая 9 Вт Е27/50</t>
  </si>
  <si>
    <t>Лампа энергосберегающая 32 Вт Е27/50</t>
  </si>
  <si>
    <t>Лампа ДРЛ 400Вт/100</t>
  </si>
  <si>
    <t>Кабель 3х1,5 ВВГ/300</t>
  </si>
  <si>
    <t>Кабель 3х2,5 ВВГ/300</t>
  </si>
  <si>
    <t>Кабель 3х6+1х4 ВВГ/300</t>
  </si>
  <si>
    <t>Светильник "Выход"/10</t>
  </si>
  <si>
    <t>Наклейка "ВЫХОД"/10</t>
  </si>
  <si>
    <t>Изолента красная/50</t>
  </si>
  <si>
    <t>Изолента жёлтая/50</t>
  </si>
  <si>
    <t>Изолента зелёная/50</t>
  </si>
  <si>
    <t>Изолента чёрная(синяя)/50</t>
  </si>
  <si>
    <t>фото реле ФР-1Э/3</t>
  </si>
  <si>
    <t>фото реле ФР-3Э din/3</t>
  </si>
  <si>
    <t>Кабель ВВГ 4*2,5 /300</t>
  </si>
  <si>
    <t>Кабель КГ 3х10+1х6/300</t>
  </si>
  <si>
    <t>Гофра, диаметр 25 с протяжкой ПВХ серая /100</t>
  </si>
  <si>
    <t>Батарейка R03 (микропальчиковая) ААА/260</t>
  </si>
  <si>
    <t>Батарейка R6 (пальчиковая) ААА/50</t>
  </si>
  <si>
    <t>Батарейка R 14 (средняя)/32</t>
  </si>
  <si>
    <t>Батарейка крона 6F22/15</t>
  </si>
  <si>
    <t>Лампа СД(Аналог ДРЛ-250)/100</t>
  </si>
  <si>
    <t>Светильник светодиодный офисный встраиваемый в потолок Армстронг/595х595х50 / 250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</si>
  <si>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</si>
  <si>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</si>
  <si>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</si>
  <si>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</si>
  <si>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</si>
  <si>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</si>
  <si>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</si>
  <si>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</si>
  <si>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</si>
  <si>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</si>
  <si>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</si>
  <si>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</si>
  <si>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</si>
  <si>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</si>
  <si>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</si>
  <si>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</si>
  <si>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</si>
  <si>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</si>
  <si>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</si>
  <si>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</si>
  <si>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</si>
  <si>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</si>
  <si>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</si>
  <si>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</si>
  <si>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</si>
  <si>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</si>
  <si>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</si>
  <si>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</si>
  <si>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</si>
  <si>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</si>
  <si>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</si>
  <si>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</si>
  <si>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</si>
  <si>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</si>
  <si>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</si>
  <si>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</si>
  <si>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</si>
  <si>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</si>
  <si>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</si>
  <si>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</si>
  <si>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</si>
  <si>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Годовой план закупок товаров, работ и услуг ТОО "KMG Systems &amp; Services" на 2016 год.</t>
  </si>
  <si>
    <t>50 У</t>
  </si>
  <si>
    <t>53 У</t>
  </si>
  <si>
    <t>56 У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</si>
  <si>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</si>
  <si>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</si>
  <si>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</si>
  <si>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</si>
  <si>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</si>
  <si>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</si>
  <si>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</si>
  <si>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</si>
  <si>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</si>
  <si>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</si>
  <si>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</si>
  <si>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</si>
  <si>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</si>
  <si>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</si>
  <si>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</si>
  <si>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</si>
  <si>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</si>
  <si>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</si>
  <si>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</si>
  <si>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</si>
  <si>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</si>
  <si>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</si>
  <si>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</si>
  <si>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</si>
  <si>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</si>
  <si>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</si>
  <si>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</si>
  <si>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</si>
  <si>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</si>
  <si>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</si>
  <si>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</si>
  <si>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</si>
  <si>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</si>
  <si>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</si>
  <si>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</si>
  <si>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</si>
  <si>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</si>
  <si>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</si>
  <si>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</si>
  <si>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</si>
  <si>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</si>
  <si>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</si>
  <si>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</si>
  <si>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</si>
  <si>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</si>
  <si>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</si>
  <si>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</si>
  <si>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</si>
  <si>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</si>
  <si>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</si>
  <si>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</si>
  <si>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</si>
  <si>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</si>
  <si>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</si>
  <si>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</si>
  <si>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</si>
  <si>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</si>
  <si>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</si>
  <si>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</si>
  <si>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</si>
  <si>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</si>
  <si>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</si>
  <si>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</si>
  <si>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</si>
  <si>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</si>
  <si>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</si>
  <si>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</si>
  <si>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</si>
  <si>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</si>
  <si>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</si>
  <si>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</si>
  <si>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</si>
  <si>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</si>
  <si>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Жидкость для промывки глаз</t>
  </si>
  <si>
    <t>Спрей от комаров</t>
  </si>
  <si>
    <t>Сигнальная лента</t>
  </si>
  <si>
    <t>Поддоны металические</t>
  </si>
  <si>
    <t>Флюгер</t>
  </si>
  <si>
    <t>Топор пожарный</t>
  </si>
  <si>
    <t>Шкаф пожарный</t>
  </si>
  <si>
    <t>март-апркль</t>
  </si>
  <si>
    <t>сентябрь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</si>
  <si>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</si>
  <si>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</si>
  <si>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</si>
  <si>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</si>
  <si>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</si>
  <si>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</si>
  <si>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</si>
  <si>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</si>
  <si>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</si>
  <si>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</si>
  <si>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</si>
  <si>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</si>
  <si>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</si>
  <si>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</si>
  <si>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</si>
  <si>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</si>
  <si>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</si>
  <si>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</si>
  <si>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</si>
  <si>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</si>
  <si>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167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</si>
  <si>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</si>
  <si>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</si>
  <si>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</si>
  <si>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</si>
  <si>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</si>
  <si>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</si>
  <si>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</si>
  <si>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</si>
  <si>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</si>
  <si>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</si>
  <si>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</si>
  <si>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</si>
  <si>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</si>
  <si>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</si>
  <si>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</si>
  <si>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</si>
  <si>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</si>
  <si>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</si>
  <si>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</si>
  <si>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</si>
  <si>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</si>
  <si>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</si>
  <si>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</si>
  <si>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</si>
  <si>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</si>
  <si>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</si>
  <si>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</si>
  <si>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</si>
  <si>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</si>
  <si>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</si>
  <si>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</si>
  <si>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</si>
  <si>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</si>
  <si>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Летние ботинки с мет носком</t>
  </si>
  <si>
    <t>Зимние ботинки с мет носком</t>
  </si>
  <si>
    <t>Защитная каска</t>
  </si>
  <si>
    <t>Защитные очки светлые</t>
  </si>
  <si>
    <t>Защитные очки темные</t>
  </si>
  <si>
    <t>Щипы для ботинок</t>
  </si>
  <si>
    <t>Защитный щиток для лица</t>
  </si>
  <si>
    <t>Огнезащитный фартук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</si>
  <si>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</si>
  <si>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</si>
  <si>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</si>
  <si>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</si>
  <si>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</si>
  <si>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</si>
  <si>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</si>
  <si>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</si>
  <si>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</si>
  <si>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</si>
  <si>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</si>
  <si>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</si>
  <si>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</si>
  <si>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</si>
  <si>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</si>
  <si>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</si>
  <si>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</si>
  <si>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</si>
  <si>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</si>
  <si>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</si>
  <si>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</si>
  <si>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</si>
  <si>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Резиновые сапоги</t>
  </si>
  <si>
    <t>Жилет спасательный</t>
  </si>
  <si>
    <t>Жилет светоотражающий</t>
  </si>
  <si>
    <t>Прорезиненные перчатки</t>
  </si>
  <si>
    <t>Фильтруирующий респиратор</t>
  </si>
  <si>
    <t>Защитные очки с резиновой оправой (гуглы)</t>
  </si>
  <si>
    <t>Одноразовый комбинезон</t>
  </si>
  <si>
    <t>Респиратор лепестковый</t>
  </si>
  <si>
    <t>г.Атырау</t>
  </si>
  <si>
    <t>Мт -260 Инструмент много функциональный</t>
  </si>
  <si>
    <t>лопата штыковая сжелтым металлезированным черенком 10шт.</t>
  </si>
  <si>
    <t>лопаты совковые с желтым металлизированным черенком 10шт.</t>
  </si>
  <si>
    <t>Трубный ключи №1; №2; №3 по 1шт</t>
  </si>
  <si>
    <t>отбойный молоток электрический</t>
  </si>
  <si>
    <t>230 Т</t>
  </si>
  <si>
    <t>231 Т</t>
  </si>
  <si>
    <t>Рулетки 5м-10шт</t>
  </si>
  <si>
    <t>Инерционная страховочная катушка</t>
  </si>
  <si>
    <t>Огнетушитель ОП-4</t>
  </si>
  <si>
    <t>Огнетушитель ОП-5</t>
  </si>
  <si>
    <t>Огнетушитель ОП-10</t>
  </si>
  <si>
    <t>Огнетушитель ОУ-5</t>
  </si>
  <si>
    <t>Летний костюм</t>
  </si>
  <si>
    <t>Летние брюки</t>
  </si>
  <si>
    <t>Зимняя куртка</t>
  </si>
  <si>
    <t>Зимний комбинезон</t>
  </si>
  <si>
    <t>Страховочный пояс со стропом</t>
  </si>
  <si>
    <t>Сварочная спец одежда летняя</t>
  </si>
  <si>
    <t>Сварочная спец одежда зимняя</t>
  </si>
  <si>
    <t>Сварочные краги</t>
  </si>
  <si>
    <t>Сварочная маска</t>
  </si>
  <si>
    <t>Перчатки зимние утепленные кожанные</t>
  </si>
  <si>
    <t>150 Т</t>
  </si>
  <si>
    <t>151 Т</t>
  </si>
  <si>
    <t>152 Т</t>
  </si>
  <si>
    <t>153 Т</t>
  </si>
  <si>
    <t>154 Т</t>
  </si>
  <si>
    <t>155 Т</t>
  </si>
  <si>
    <t>156 Т</t>
  </si>
  <si>
    <t>158 Т</t>
  </si>
  <si>
    <t>160 Т</t>
  </si>
  <si>
    <t>161 Т</t>
  </si>
  <si>
    <t>162 Т</t>
  </si>
  <si>
    <t>Работы по ремонту нежилых зданий/сооружений/помещений (кроме оборудования, инженерных систем и коммуникаций)</t>
  </si>
  <si>
    <t>41.00.40.000.005.00.0999.000000000000</t>
  </si>
  <si>
    <t>Капитальный ремонт СКЭБР</t>
  </si>
  <si>
    <t>с апреля по декбарь</t>
  </si>
  <si>
    <t>35.11.10.100.000.00.0214.000000000002</t>
  </si>
  <si>
    <t>19.20.26.520.000.01.0112.000000000000</t>
  </si>
  <si>
    <t>19.20.21.560.000.00.0112.000000000000</t>
  </si>
  <si>
    <t>Стартер</t>
  </si>
  <si>
    <t>люминесцентной лампы , мощность 18 Вт</t>
  </si>
  <si>
    <t>27.40.42.500.007.01.0796.000000000003</t>
  </si>
  <si>
    <t>Дроссель</t>
  </si>
  <si>
    <t>27.40.41.000.001.00.0796.000000000000</t>
  </si>
  <si>
    <t>Устройство импульсное зажигающее</t>
  </si>
  <si>
    <t>для запуска газоразрядных ламп</t>
  </si>
  <si>
    <t>27.12.40.300.003.00.0796.000000000001</t>
  </si>
  <si>
    <t>для люминисцентных ламп</t>
  </si>
  <si>
    <t>27.12.40.300.003.00.0796.000000000000</t>
  </si>
  <si>
    <t>для металлогалогенных ламп</t>
  </si>
  <si>
    <t>27.12.22.900.001.00.0796.000000000000</t>
  </si>
  <si>
    <t>Выключатель</t>
  </si>
  <si>
    <t>автоматический, тип А, однополюсный, с тепловым размыкателем</t>
  </si>
  <si>
    <t>27.12.22.900.001.00.0796.000000000036</t>
  </si>
  <si>
    <t>автоматический, тип А, трехполюсный, с тепловым размыкателем</t>
  </si>
  <si>
    <t>27.40.15.990.001.00.0796.000000000169</t>
  </si>
  <si>
    <t>Лампа люминесцентная</t>
  </si>
  <si>
    <t>тип цоколя Е-27, мощность 15 Вт</t>
  </si>
  <si>
    <t>27.40.15.990.001.00.0796.000000000178</t>
  </si>
  <si>
    <t>тип цоколя Е-27, мощность 11 Вт</t>
  </si>
  <si>
    <t>27.40.15.990.001.00.0796.000000000170</t>
  </si>
  <si>
    <t>тип цоколя Е-27, мощность 20 Вт</t>
  </si>
  <si>
    <t>Лампа энергосберегающая 20 Вт Е27/50</t>
  </si>
  <si>
    <t>27.40.15.990.001.00.0796.000000000142</t>
  </si>
  <si>
    <t>тип цоколя G13, мощность 18 Вт</t>
  </si>
  <si>
    <t>27.40.15.990.001.00.0796.000000000173</t>
  </si>
  <si>
    <t>тип цоколя Е14, мощность 10 Вт</t>
  </si>
  <si>
    <t>Лампа энергосберегающая 10 Вт Е14/50</t>
  </si>
  <si>
    <t>27.40.15.100.000.00.0796.000000000002</t>
  </si>
  <si>
    <t>тип цоколя Е-27, мощность 9 Вт</t>
  </si>
  <si>
    <t>27.40.15.990.001.00.0796.000000000172</t>
  </si>
  <si>
    <t>тип цоколя Е-27, мощность 32 Вт</t>
  </si>
  <si>
    <t>27.40.15.700.001.00.0796.000000000003</t>
  </si>
  <si>
    <t>Лампа дуговая</t>
  </si>
  <si>
    <t>ДРЛ-400, ртутная</t>
  </si>
  <si>
    <t>27.32.13.700.000.00.0006.000000000202</t>
  </si>
  <si>
    <t>Кабель</t>
  </si>
  <si>
    <t>марка ВВГ, 3*1,5 мм2</t>
  </si>
  <si>
    <t>27.32.13.700.000.00.0006.000000000203</t>
  </si>
  <si>
    <t>марка ВВГ, 3*2,5 мм2</t>
  </si>
  <si>
    <t>27.32.13.700.000.00.0006.000000000209</t>
  </si>
  <si>
    <t>марка ВВГ, 3*6 мм2</t>
  </si>
  <si>
    <t>27.40.24.000.004.00.0796.000000000006</t>
  </si>
  <si>
    <t>Знак указательный</t>
  </si>
  <si>
    <t>прямоугольный, размер 100*300 мм</t>
  </si>
  <si>
    <t>17.29.11.350.002.00.0796.000000000000</t>
  </si>
  <si>
    <t>Наклейка</t>
  </si>
  <si>
    <t>бумажная, самоклеющаяся, глянцевая</t>
  </si>
  <si>
    <t>32.99.59.900.026.00.0796.000000000000</t>
  </si>
  <si>
    <t>Лента</t>
  </si>
  <si>
    <t>поливинилхлоридная, с липким слоем, электроизоляционная</t>
  </si>
  <si>
    <t>27.32.13.700.000.00.0006.000000000226</t>
  </si>
  <si>
    <t>марка ВВГ, 4*2,5 мм2</t>
  </si>
  <si>
    <t>27.32.13.700.000.00.0006.000000000451</t>
  </si>
  <si>
    <t>марка КГ, 3*10 мм2</t>
  </si>
  <si>
    <t>27.20.11.900.003.00.0796.000000000003</t>
  </si>
  <si>
    <t>Батарейка</t>
  </si>
  <si>
    <t>тип ААА</t>
  </si>
  <si>
    <t>27.20.11.900.003.00.0778.000000000005</t>
  </si>
  <si>
    <t>тип АА</t>
  </si>
  <si>
    <t>27.20.11.900.002.00.0796.000000000000</t>
  </si>
  <si>
    <t>Батарейка Крона</t>
  </si>
  <si>
    <t>щелочного типа</t>
  </si>
  <si>
    <t>Файл - вкладыш</t>
  </si>
  <si>
    <t>с перфорацией, для документов, размер 235*305 мм</t>
  </si>
  <si>
    <t>Стикер</t>
  </si>
  <si>
    <t>для заметок, бумажный, самоклеющийся</t>
  </si>
  <si>
    <t>17.23.12.700.013.00.5111.000000000000</t>
  </si>
  <si>
    <t>25.99.23.500.001.00.0796.000000000000</t>
  </si>
  <si>
    <t>для канцелярских целей, проволочная</t>
  </si>
  <si>
    <t>22.29.25.500.006.00.0796.000000000000</t>
  </si>
  <si>
    <t>карандаш, 36 грамм</t>
  </si>
  <si>
    <t>20.52.10.900.005.00.0796.000000000024</t>
  </si>
  <si>
    <t>канцелярский, жидкий</t>
  </si>
  <si>
    <t>22.29.25.500.004.01.0796.000000000005</t>
  </si>
  <si>
    <t>17.23.13.310.000.00.0796.000000000005</t>
  </si>
  <si>
    <t>17.23.14.500.000.00.5111.000000000066</t>
  </si>
  <si>
    <t>для офисного оборудования, формат А4, плотность 80 г/м2, ГОСТ 6656-76</t>
  </si>
  <si>
    <t>32.99.59.900.084.00.0796.000000000002</t>
  </si>
  <si>
    <t>28.23.12.100.000.00.0796.000000000044</t>
  </si>
  <si>
    <t>17.23.13.500.002.00.0796.000000000000</t>
  </si>
  <si>
    <t>28.23.23.900.004.00.0796.000000000000</t>
  </si>
  <si>
    <t>28.23.23.900.005.00.0796.000000000000</t>
  </si>
  <si>
    <t>32.99.59.900.082.00.0796.000000000000</t>
  </si>
  <si>
    <t>32.99.16.100.001.00.0796.000000000003</t>
  </si>
  <si>
    <t>25.93.14.700.000.00.5111.000000000000</t>
  </si>
  <si>
    <t>32.99.59.900.077.00.0778.000000000000</t>
  </si>
  <si>
    <t>28.23.23.990.000.00.0796.000000000000</t>
  </si>
  <si>
    <t>22.21.30.100.002.00.0796.000000000005</t>
  </si>
  <si>
    <t>22.21.30.100.002.00.5111.000000000001</t>
  </si>
  <si>
    <t>26.20.40.000.108.00.0796.000000000000</t>
  </si>
  <si>
    <t>резервный</t>
  </si>
  <si>
    <t>26.20.17.100.000.00.0796.000000000021</t>
  </si>
  <si>
    <t>жидкокристаллический, диагональ 24 дюйм, разрешение 1920*1080</t>
  </si>
  <si>
    <t>26.20.11.100.002.00.0796.000000000004</t>
  </si>
  <si>
    <t>мультимедийный, диагональ не менее 15 дюйма, производительность высокая</t>
  </si>
  <si>
    <t>Оригинал программного обеспечения (кроме услуг по разработке программных обеспечении по заказу)</t>
  </si>
  <si>
    <t>62.01.29.000.000.00.0796.000000000000</t>
  </si>
  <si>
    <t>негазированная, питьевая, объем 19 л, СТ РК 1432-2005</t>
  </si>
  <si>
    <t>11.07.11.300.000.02.0868.000000000000</t>
  </si>
  <si>
    <t>негазированная, неминеральная, питьевая, природная, обьем 0,5-1 л, СТ РК 1432-2005</t>
  </si>
  <si>
    <t>11.07.11.310.000.01.0868.000000000009</t>
  </si>
  <si>
    <t>Вольтметр</t>
  </si>
  <si>
    <t>электронный, цифровой, универсальный</t>
  </si>
  <si>
    <t>26.51.43.300.003.00.0796.000000000009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</si>
  <si>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</si>
  <si>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</si>
  <si>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74.90.20.000.027.00.0777.000000000000</t>
  </si>
  <si>
    <t>Услуги по проведению производственного мониторинга</t>
  </si>
  <si>
    <t>Услуги по проведению лабораторных/лабораторно-инструментальных исследований/анализов</t>
  </si>
  <si>
    <t>71.20.19.000.011.00.0777.000000000000</t>
  </si>
  <si>
    <t>Услуги по диагностированию/экспертизе/анализу/испытаниям/тестированию/осмотру</t>
  </si>
  <si>
    <t>71.20.19.000.010.00.0777.000000000000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</si>
  <si>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</si>
  <si>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33.14.11.120.000.00.0777.000000000000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</si>
  <si>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</si>
  <si>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</si>
  <si>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80.20.10.000.002.00.0777.000000000000</t>
  </si>
  <si>
    <t>Услуги по техническому обслуживанию систем водоочистки/водообработки/водозаборного и аналогичного оборудования</t>
  </si>
  <si>
    <t>61.90.10.900.004.00.0777.000000000000</t>
  </si>
  <si>
    <t>74.90.19.000.004.00.0777.000000000000</t>
  </si>
  <si>
    <t>Услуги консультационные научные и технические</t>
  </si>
  <si>
    <t>49.41.12.100.000.00.0777.000000000000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</si>
  <si>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</si>
  <si>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по поверке средств измерений</t>
  </si>
  <si>
    <t>71.20.19.000.000.00.0777.000000000000</t>
  </si>
  <si>
    <t>61.10.11.200.000.00.0777.000000000000</t>
  </si>
  <si>
    <t>61.10.43.100.000.00.0777.000000000000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</si>
  <si>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</si>
  <si>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</si>
  <si>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85.59.13.335.001.00.0777.000000000000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</si>
  <si>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</si>
  <si>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65.12.41.335.000.00.0777.000000000000</t>
  </si>
  <si>
    <t>Услуги по перестрахованию гражданско-правовой ответственности (кроме перестрахования гражданско-правовой ответственности владельцев автомобильного, воздушного, водного транспорта)</t>
  </si>
  <si>
    <t>65.20.60.335.000.00.0777.000000000000</t>
  </si>
  <si>
    <t>Услуги по транспортировке газа</t>
  </si>
  <si>
    <t>Услуги охраны</t>
  </si>
  <si>
    <t>Услуги охраны (патрулирование/охрана объектов/помещений/имущества/людей и аналогичное)</t>
  </si>
  <si>
    <t>80.10.12.000.000.00.0777.000000000000</t>
  </si>
  <si>
    <t>78.10.11.000.003.00.0777.000000000000</t>
  </si>
  <si>
    <t>Услуги по техническому обслуживанию дверей/ворот/турникетных систем/ограждений и аналогичных изделий</t>
  </si>
  <si>
    <t>96.09.19.900.012.00.0777.000000000000</t>
  </si>
  <si>
    <t>Услуги по аренде административных/производственных помещений</t>
  </si>
  <si>
    <t>68.20.12.960.000.00.0777.000000000000</t>
  </si>
  <si>
    <t>Услуги консультационные по вопросам налогообложения и налогового учета</t>
  </si>
  <si>
    <t>69.20.31.000.000.00.0777.000000000000</t>
  </si>
  <si>
    <t>Услуги юридические консультационные</t>
  </si>
  <si>
    <t>Услуги 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</si>
  <si>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69.10.14.000.000.00.0777.000000000001</t>
  </si>
  <si>
    <t>Услуги сотовой связи</t>
  </si>
  <si>
    <t>61.20.11.100.000.00.0777.000000000000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</si>
  <si>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</si>
  <si>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53.20.19.000.001.00.0777.000000000000</t>
  </si>
  <si>
    <t>Услуги по администрированию и техническому обслуживанию программного обеспечения</t>
  </si>
  <si>
    <t>62.09.20.000.000.00.0777.000000000000</t>
  </si>
  <si>
    <t>62.02.30.000.003.00.0777.000000000000</t>
  </si>
  <si>
    <t>Услуги по подписке на печатные периодические издания</t>
  </si>
  <si>
    <t>53.10.11.100.000.00.0777.000000000000</t>
  </si>
  <si>
    <t>62.09.20.000.005.00.0777.000000000000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</si>
  <si>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</si>
  <si>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74.90.20.000.050.00.0777.000000000000</t>
  </si>
  <si>
    <t>Услуги по техническому обслуживанию компьютерной/периферийной оргтехники/оборудования и их частей</t>
  </si>
  <si>
    <t>95.11.10.000.003.00.0777.000000000000</t>
  </si>
  <si>
    <t>Услуги по медицинскому страхованию на случай болезни</t>
  </si>
  <si>
    <t>65.12.12.335.000.00.0777.000000000000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</si>
  <si>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</si>
  <si>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</si>
  <si>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техническому обслуживанию сетей и оборудования связи</t>
  </si>
  <si>
    <t>33.13.19.100.003.00.0777.000000000000</t>
  </si>
  <si>
    <t>74.90.20.000.059.00.0777.000000000000</t>
  </si>
  <si>
    <t>80.20.10.000.003.00.0777.000000000000</t>
  </si>
  <si>
    <t>Услуги по вывозу (сбору) неопасных отходов/имущества/материалов</t>
  </si>
  <si>
    <t>38.11.29.000.000.00.0777.000000000000</t>
  </si>
  <si>
    <t>Услуги по техническому обслуживанию газовых установок/оборудования/систем/аппаратов/газопроводов</t>
  </si>
  <si>
    <t>33.12.29.900.021.00.0777.000000000000</t>
  </si>
  <si>
    <t>с февраля 2016г по февраль 2017г.</t>
  </si>
  <si>
    <t>г. Атырау, СКЭБР</t>
  </si>
  <si>
    <t>с февраль-декабрь</t>
  </si>
  <si>
    <t>февраль-декабрь</t>
  </si>
  <si>
    <t>ОИ до подведения итогов тендера</t>
  </si>
  <si>
    <t>Ножницы</t>
  </si>
  <si>
    <t>ножницы канцелярские</t>
  </si>
  <si>
    <t>Нож</t>
  </si>
  <si>
    <t>Нож канцелярский</t>
  </si>
  <si>
    <t>Штемпельная краска синий цвет для печатей и штемпелей</t>
  </si>
  <si>
    <t>Тетрадь 96 листов в клетку, формат А5</t>
  </si>
  <si>
    <t>Лента клейкая - до 3 см</t>
  </si>
  <si>
    <t>Подушка   для автоматической оснастки 4924</t>
  </si>
  <si>
    <t>Пружина пластиковая для переплета , 20 мм</t>
  </si>
  <si>
    <t>Пружина пластиковая для переплета , 8 мм</t>
  </si>
  <si>
    <t>Пружина пластиковая для переплета , 14 мм</t>
  </si>
  <si>
    <t>Линейка</t>
  </si>
  <si>
    <t>Линейка пластмассовая 30 см,  непрозрачная, цветная</t>
  </si>
  <si>
    <t>Регистратор-А4 50 мм</t>
  </si>
  <si>
    <t>Дырокол - до 30 листов</t>
  </si>
  <si>
    <t>Степлер №10</t>
  </si>
  <si>
    <t>Степлер №24/6</t>
  </si>
  <si>
    <t>Антистеплер</t>
  </si>
  <si>
    <t>г. Астана, ул. Кунаева,3</t>
  </si>
  <si>
    <t>Органайзер</t>
  </si>
  <si>
    <t>Органайзер пластиковый настольный круглый, до 10 предметов</t>
  </si>
  <si>
    <t>Шило</t>
  </si>
  <si>
    <t>шило</t>
  </si>
  <si>
    <t>Нитки капроновые для прошивания документов</t>
  </si>
  <si>
    <t>Кляссер для визиток</t>
  </si>
  <si>
    <t>Кляссер для визиток 120 листов</t>
  </si>
  <si>
    <t>Игла</t>
  </si>
  <si>
    <t>Игла для переплетных работ (цыганская)</t>
  </si>
  <si>
    <t>Указка</t>
  </si>
  <si>
    <t>лазерная</t>
  </si>
  <si>
    <t>Указка лазерная</t>
  </si>
  <si>
    <t>Бирка</t>
  </si>
  <si>
    <t>Бирка пластиковая для ключей</t>
  </si>
  <si>
    <t>Коврик для мышки</t>
  </si>
  <si>
    <t>Резак для бумаги, А4</t>
  </si>
  <si>
    <t>Маркер перманентный по металлу, черный</t>
  </si>
  <si>
    <t>Маркеры для доски цветные</t>
  </si>
  <si>
    <t>Маркер перманентный по пластику, дереву, белый</t>
  </si>
  <si>
    <t>Маркер перманентный по пластику, дереву, черный</t>
  </si>
  <si>
    <t>Часы настенные</t>
  </si>
  <si>
    <t>Резинка для денег, в упаковке не менее 100 грамм</t>
  </si>
  <si>
    <t>Точилка для карандашей, пластиковая</t>
  </si>
  <si>
    <t>Портфель</t>
  </si>
  <si>
    <t>Портфель пластиковый, с ручкой, с замком, А4</t>
  </si>
  <si>
    <t>28.29.22.100.000.01.0796.000000000003</t>
  </si>
  <si>
    <t>углекислотный, марка ОУ-5</t>
  </si>
  <si>
    <t>28.29.22.100.000.02.0796.000000000012</t>
  </si>
  <si>
    <t>порошковый, марка ОП-10 (з) (А, В, С, Е)</t>
  </si>
  <si>
    <t>28.29.22.100.000.02.0796.000000000006</t>
  </si>
  <si>
    <t>порошковый, марка ОП-5 (з) (А, В, С, Е)</t>
  </si>
  <si>
    <t>28.29.22.100.000.02.0796.000000000004</t>
  </si>
  <si>
    <t>порошковый, марка ОП-4 (з)  (А, В, С, Е)</t>
  </si>
  <si>
    <t>31.09.11.000.003.03.0796.000000000000</t>
  </si>
  <si>
    <t>Шкаф</t>
  </si>
  <si>
    <t>пожарный, металлический</t>
  </si>
  <si>
    <t>23.14.12.100.002.00.0796.000000000000</t>
  </si>
  <si>
    <t>Полотно</t>
  </si>
  <si>
    <t>противопожарное, из стекловолокна</t>
  </si>
  <si>
    <t>25.73.10.400.000.00.0796.000000000002</t>
  </si>
  <si>
    <t>Топор</t>
  </si>
  <si>
    <t>пожарный</t>
  </si>
  <si>
    <t>26.51.12.300.007.00.0796.000000000000</t>
  </si>
  <si>
    <t>Ветроуказатель</t>
  </si>
  <si>
    <t>для определения направления ветра</t>
  </si>
  <si>
    <t>25.73.50.100.000.00.0796.000000000000</t>
  </si>
  <si>
    <t>Поддон</t>
  </si>
  <si>
    <t>литейный</t>
  </si>
  <si>
    <t>32.99.59.990.002.00.0006.000000000000</t>
  </si>
  <si>
    <t>сигнальная, оградительная, размер 150 мм</t>
  </si>
  <si>
    <t>20.20.19.900.003.00.0796.000000000000</t>
  </si>
  <si>
    <t>Спрей</t>
  </si>
  <si>
    <t>аэрозольный, от укусов насекомых, объем до 200 мл</t>
  </si>
  <si>
    <t>25.73.30.200.000.00.0796.000000000005</t>
  </si>
  <si>
    <t>для пластиковых труб, электрический, диаметр менее 200 мм</t>
  </si>
  <si>
    <t>26.51.63.500.000.02.0796.000000000004</t>
  </si>
  <si>
    <t>Счетчик</t>
  </si>
  <si>
    <t>жидкости, холодной воды</t>
  </si>
  <si>
    <t>22.21.30.100.003.00.0796.000000000001</t>
  </si>
  <si>
    <t>Лента ФУМ</t>
  </si>
  <si>
    <t>уплотнительная, размер 20 мм</t>
  </si>
  <si>
    <t>битумные электроизоляционные пропиточные, марка БТ-577, ГОСТ 5631-79</t>
  </si>
  <si>
    <t>20.30.12.700.001.00.0166.000000000001</t>
  </si>
  <si>
    <t>нефрас-С4-155/200, плотность при 20°С не более 790 кг/м3, массовая доля общей серы не более 0,025%, тара 0,5 л, ГОСТ 3134-78</t>
  </si>
  <si>
    <t>19.20.23.710.000.00.0796.000000000000</t>
  </si>
  <si>
    <t>с марта 2016 г по март 2017г</t>
  </si>
  <si>
    <t>14.12.12.490.000.00.0796.000000000006</t>
  </si>
  <si>
    <t>Брюки</t>
  </si>
  <si>
    <t>мужские, для защиты от производственных загрязнений, из хлопчатобумажной ткани, смешанной с другими волокнами, летние, ГОСТ 27575-87</t>
  </si>
  <si>
    <t>14.13.11.290.001.00.0796.000000000000</t>
  </si>
  <si>
    <t>Куртка</t>
  </si>
  <si>
    <t>мужская, трикотажная, из синтетической пряжи, ГОСТ 31410-2009</t>
  </si>
  <si>
    <t>27.90.12.300.000.00.0796.000000000001</t>
  </si>
  <si>
    <t>Изолятор</t>
  </si>
  <si>
    <t>марка ЛК 70 -А, полимерный, подвесной, линейный</t>
  </si>
  <si>
    <t>27.11.61.000.010.00.0796.000000000000</t>
  </si>
  <si>
    <t>Ограничитель перенапряжения</t>
  </si>
  <si>
    <t>для дизельной электростанции</t>
  </si>
  <si>
    <t>23.43.10.500.002.00.0796.000000000005</t>
  </si>
  <si>
    <t>опорный, 6 - номинальное напряжение, I - вариант исполнения, климатическое исполнение - У, ГОСТ 19797-85</t>
  </si>
  <si>
    <t>24.32.10.100.000.00.0166.000000000000</t>
  </si>
  <si>
    <t>Круг</t>
  </si>
  <si>
    <t>стальной, холоднокатаный, калиброванный</t>
  </si>
  <si>
    <t>28.14.13.900.002.00.0796.000000000015</t>
  </si>
  <si>
    <t>Вентиль</t>
  </si>
  <si>
    <t>нержавеющий, фланцевый коррозионный, условный диаметр 32 мм, условное давление 1,6 МПа</t>
  </si>
  <si>
    <t xml:space="preserve">Вентеля пластиковые Ф=32 - </t>
  </si>
  <si>
    <t>25.99.29.490.011.00.0796.000000000009</t>
  </si>
  <si>
    <t>Хомут</t>
  </si>
  <si>
    <t>металлический, диаметр 40, высота 72 мм, ГОСТ 24137-80</t>
  </si>
  <si>
    <t>24.20.40.300.003.00.0796.000000000005</t>
  </si>
  <si>
    <t>Сгон</t>
  </si>
  <si>
    <t>диаметр 40 мм, резьба 1/2, длина 150 мм, ГОСТ 8969-75</t>
  </si>
  <si>
    <t>22.21.29.700.029.00.0796.000000000004</t>
  </si>
  <si>
    <t>Переходник</t>
  </si>
  <si>
    <t>металлопластиковый</t>
  </si>
  <si>
    <t>24.33.11.100.001.00.0796.000000000000</t>
  </si>
  <si>
    <t>Клипса</t>
  </si>
  <si>
    <t>27.12.23.700.002.00.0796.000000000014</t>
  </si>
  <si>
    <t>Переключатель</t>
  </si>
  <si>
    <t>8-ступенчатый  , без  нулевой позиции</t>
  </si>
  <si>
    <t>27.12.10.900.010.00.0796.000000000004</t>
  </si>
  <si>
    <t>нагрузки, тип ВН-16, с автоматическим управлением</t>
  </si>
  <si>
    <t>27.11.42.300.001.00.0796.000000000015</t>
  </si>
  <si>
    <t>Трансформатор напряжения</t>
  </si>
  <si>
    <t>однофазный, класс напряжения 10, ГОСТ 1983-2001</t>
  </si>
  <si>
    <t>27.12.24.500.002.00.0796.000000000001</t>
  </si>
  <si>
    <t>Реле времени</t>
  </si>
  <si>
    <t>тип РСВ, напряжение 220 В</t>
  </si>
  <si>
    <t>27.12.24.500.000.04.0796.000000000001</t>
  </si>
  <si>
    <t>Реле</t>
  </si>
  <si>
    <t>контроля фаз, тип Ел-11УЗ, для использования в схемах автоматического управления для контроля наличия и симметрии напряжения</t>
  </si>
  <si>
    <t>27.12.24.500.000.05.0796.000000000002</t>
  </si>
  <si>
    <t>промежуточное, тип РП 21МН-003, для оборудования</t>
  </si>
  <si>
    <t>27.90.20.500.003.00.0796.000000000000</t>
  </si>
  <si>
    <t>Оповещатель звуковой</t>
  </si>
  <si>
    <t>марка ПКИ-1</t>
  </si>
  <si>
    <t>27.12.10.900.004.00.0796.000000000000</t>
  </si>
  <si>
    <t>Предохранитель переменного тока</t>
  </si>
  <si>
    <t>для защиты силовых трансформаторов и линий, с мелкозернистым кварцевым наполнителем</t>
  </si>
  <si>
    <t>19.20.29.540.000.00.0112.000000000007</t>
  </si>
  <si>
    <t>электроизоляционное, марка ГК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</si>
  <si>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</si>
  <si>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</si>
  <si>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</si>
  <si>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26.40.42.300.000.00.0796.000000000006</t>
  </si>
  <si>
    <t>Громкоговоритель</t>
  </si>
  <si>
    <t>уличный</t>
  </si>
  <si>
    <t>27.12.24.500.000.02.0796.000000000000</t>
  </si>
  <si>
    <t>управления, втычное, 9,10,12 вариантов катушек для напряжения, с выходными контактами 6-16 А</t>
  </si>
  <si>
    <t>22.21.21.500.001.02.0006.000000000026</t>
  </si>
  <si>
    <t>Труба</t>
  </si>
  <si>
    <t>гофрированная, электромонтажная, гибкая, из поливинилхлорида</t>
  </si>
  <si>
    <t>27.40.39.900.002.00.0796.000000000003</t>
  </si>
  <si>
    <t>Лампа светодиодная</t>
  </si>
  <si>
    <t>тип цоколя Е40, мощность 100 Вт</t>
  </si>
  <si>
    <t>27.40.25.300.001.02.0796.000000000000</t>
  </si>
  <si>
    <t>Светильник</t>
  </si>
  <si>
    <t>местного освещения, подвесной</t>
  </si>
  <si>
    <t>22.29.25.900.002.00.0778.000000000000</t>
  </si>
  <si>
    <t>22.29.25.900.006.00.0796.000000000012</t>
  </si>
  <si>
    <t>с пластиковой ручкой, длина 22 см</t>
  </si>
  <si>
    <t>25.71.11.390.000.00.0796.000000000006</t>
  </si>
  <si>
    <t>канцелярский</t>
  </si>
  <si>
    <t>Краска штемпельная</t>
  </si>
  <si>
    <t>для печатей и штемпелей</t>
  </si>
  <si>
    <t>32.99.16.300.006.00.0796.000000000000</t>
  </si>
  <si>
    <t>пластиковая, шариковая</t>
  </si>
  <si>
    <t>общая, 96 листов, ГОСТ 13309-90</t>
  </si>
  <si>
    <t>металлизированный, ширина до 3 см, узкий</t>
  </si>
  <si>
    <t>32.99.59.900.084.00.0796.000000000003</t>
  </si>
  <si>
    <t>32.99.16.500.000.00.0796.000000000000</t>
  </si>
  <si>
    <t>Подушка штемпельная</t>
  </si>
  <si>
    <t>для печатей, штампов</t>
  </si>
  <si>
    <t>Пружина</t>
  </si>
  <si>
    <t>для переплета, пластиковая, диаметр 20 мм</t>
  </si>
  <si>
    <t>22.29.25.700.007.00.5111.000000000010</t>
  </si>
  <si>
    <t>22.29.25.700.007.00.5111.000000000004</t>
  </si>
  <si>
    <t>для переплета, пластиковая, диаметр 8 мм</t>
  </si>
  <si>
    <t>для переплета, пластиковая, диаметр 14 мм</t>
  </si>
  <si>
    <t>22.29.25.700.007.00.5111.000000000007</t>
  </si>
  <si>
    <t>32.99.59.900.084.00.0796.000000000007</t>
  </si>
  <si>
    <t>двухсторонний, ширина свыше 3 см, широкий</t>
  </si>
  <si>
    <t>22.29.25.500.005.00.0796.000000000016</t>
  </si>
  <si>
    <t>пластмассовая, непрозрачная, цветная с пазом и фасками, 30 см</t>
  </si>
  <si>
    <t>металлизированный, ширина свыше 3 см, широкий</t>
  </si>
  <si>
    <t>простейший, 1-2  регистра памяти, минимальное число функций</t>
  </si>
  <si>
    <t>картонный, формат А4</t>
  </si>
  <si>
    <t>канцелярский, механический</t>
  </si>
  <si>
    <t>для скоб</t>
  </si>
  <si>
    <t>28.23.23.900.003.00.0796.000000000000</t>
  </si>
  <si>
    <t>пластиковый, не вращающейся основа</t>
  </si>
  <si>
    <t>22.29.29.900.017.00.0796.000000000006</t>
  </si>
  <si>
    <t>25.93.18.900.001.00.0796.000000000000</t>
  </si>
  <si>
    <t>с деревянной рукояткой</t>
  </si>
  <si>
    <t>Нить</t>
  </si>
  <si>
    <t>швейная, синтетическая, армированная с хлопковой оплеткой, условный номер 25 лх, результирующая номинальная линейная плотность 25,8 текс, с учетом укрутки, ГОСТ 6309-93</t>
  </si>
  <si>
    <t>13.10.85.100.000.00.0796.000000000000</t>
  </si>
  <si>
    <t>для визиток, из искусственной кожи, ГОСТ 28631-2005</t>
  </si>
  <si>
    <t>15.12.12.300.003.00.0796.000000000003</t>
  </si>
  <si>
    <t>стальная, заостренная</t>
  </si>
  <si>
    <t>25.93.18.100.000.00.0796.000000000000</t>
  </si>
  <si>
    <t>26.70.23.900.000.00.0796.000000000000</t>
  </si>
  <si>
    <t>информационная, пластиковая</t>
  </si>
  <si>
    <t>22.29.29.900.040.00.0796.000000000000</t>
  </si>
  <si>
    <t>Коврик</t>
  </si>
  <si>
    <t>для мышки</t>
  </si>
  <si>
    <t>22.19.72.000.004.00.0796.000000000003</t>
  </si>
  <si>
    <t>Доска</t>
  </si>
  <si>
    <t>Кнопка</t>
  </si>
  <si>
    <t>канцелярская</t>
  </si>
  <si>
    <t>Маркер</t>
  </si>
  <si>
    <t>нестираемый, ширина линии 2 мм, пластиковый</t>
  </si>
  <si>
    <t>22.29.25.500.000.00.0796.000000000008</t>
  </si>
  <si>
    <t>пластиковый, круглый, наконечник 3 мм, легко стирается, для доски</t>
  </si>
  <si>
    <t>22.29.25.500.000.00.0796.000000000007</t>
  </si>
  <si>
    <t>Машина бумагорезательная</t>
  </si>
  <si>
    <t>для обработки листов и тетрадей, одноножевая</t>
  </si>
  <si>
    <t>28.95.11.100.000.00.0796.000000000000</t>
  </si>
  <si>
    <t>Ламинатор</t>
  </si>
  <si>
    <t>Пленка</t>
  </si>
  <si>
    <t>для ламинирования, размер 216*303 мм</t>
  </si>
  <si>
    <t>для ламинирования, размер 303*426 мм</t>
  </si>
  <si>
    <t>Часы</t>
  </si>
  <si>
    <t>настенные, неэлектрические</t>
  </si>
  <si>
    <t>26.52.14.500.000.00.0796.000000000000</t>
  </si>
  <si>
    <t>Кольцо</t>
  </si>
  <si>
    <t>резиновое, для перевязки денег</t>
  </si>
  <si>
    <t>22.19.73.900.007.00.0778.000000000000</t>
  </si>
  <si>
    <t>Точилка</t>
  </si>
  <si>
    <t>пластиковая</t>
  </si>
  <si>
    <t>25.71.13.350.000.00.0796.000000000000</t>
  </si>
  <si>
    <t>для бумаг, из пластмассы</t>
  </si>
  <si>
    <t>15.12.12.100.005.00.0796.000000000001</t>
  </si>
  <si>
    <t>21.20.13.920.009.00.0872.000000000000</t>
  </si>
  <si>
    <t>Натрия хлорид</t>
  </si>
  <si>
    <t>раствор</t>
  </si>
  <si>
    <t>Флакон</t>
  </si>
  <si>
    <t>20.59.59.670.000.00.0112.000000000000</t>
  </si>
  <si>
    <t>Раствор огнебиозащитный</t>
  </si>
  <si>
    <t>для пропитки древесины и защиты от возгорания</t>
  </si>
  <si>
    <t>Жидкость для обработки деревянных поверхностей для защиты от возгорания</t>
  </si>
  <si>
    <t>32.50.42.900.000.00.0796.000000000003</t>
  </si>
  <si>
    <t>Очки</t>
  </si>
  <si>
    <t>защитные, из пластмассы</t>
  </si>
  <si>
    <t>32.99.11.500.002.00.0796.000000000000</t>
  </si>
  <si>
    <t>Каска</t>
  </si>
  <si>
    <t>пластмассовая</t>
  </si>
  <si>
    <t>13.92.29.990.010.00.0796.000000000003</t>
  </si>
  <si>
    <t>Пояс</t>
  </si>
  <si>
    <t>предохранительный, страховочный, лямочный</t>
  </si>
  <si>
    <t>32.99.11.900.000.00.0715.000000000000</t>
  </si>
  <si>
    <t>Ледоступ</t>
  </si>
  <si>
    <t>универсальный</t>
  </si>
  <si>
    <t>32.99.11.900.007.00.0796.000000000005</t>
  </si>
  <si>
    <t>Щиток</t>
  </si>
  <si>
    <t>защитный лицевой, исполнение корпуса - бесцветный прозрачный ударостойкий  (КБТ), с креплением на каске</t>
  </si>
  <si>
    <t>14.12.11.290.001.18.0839.000000000000</t>
  </si>
  <si>
    <t>Костюм (комплект)</t>
  </si>
  <si>
    <t>для защиты от искр и брызг расплавленного металла, мужской, из брезентовый ткани, состоит из куртки и полукомбинезона</t>
  </si>
  <si>
    <t>14.12.30.100.006.00.0796.000000000000</t>
  </si>
  <si>
    <t>Краги</t>
  </si>
  <si>
    <t>для защиты рук от повышенных температур, из термостойкого материала</t>
  </si>
  <si>
    <t>32.99.11.900.009.00.0796.000000000002</t>
  </si>
  <si>
    <t>Маска</t>
  </si>
  <si>
    <t>сварочная</t>
  </si>
  <si>
    <t>14.12.30.100.003.00.0796.000000000020</t>
  </si>
  <si>
    <t>Фартук</t>
  </si>
  <si>
    <t>мужской, для защиты от повышенных температур, из брезентовой ткани, тип Б, ГОСТ 12.4.029-76</t>
  </si>
  <si>
    <t>15.20.11.200.005.04.0715.000000000000</t>
  </si>
  <si>
    <t>Сапоги</t>
  </si>
  <si>
    <t>специальные диэлектрические, мужские, резиновые, ГОСТ 13385-78</t>
  </si>
  <si>
    <t>32.99.11.900.005.00.0796.000000000000</t>
  </si>
  <si>
    <t>Жилет</t>
  </si>
  <si>
    <t>спасательный</t>
  </si>
  <si>
    <t>14.12.30.190.003.00.0796.000000000001</t>
  </si>
  <si>
    <t>Перчатки</t>
  </si>
  <si>
    <t>32.99.11.900.017.05.0796.000000000000</t>
  </si>
  <si>
    <t>Респиратор</t>
  </si>
  <si>
    <t>пыле-газозащитный</t>
  </si>
  <si>
    <t>32.50.42.900.000.00.0796.000000000007</t>
  </si>
  <si>
    <t>для сварочных работ</t>
  </si>
  <si>
    <t>14.19.32.350.006.00.0796.000000000001</t>
  </si>
  <si>
    <t>Комбинезон</t>
  </si>
  <si>
    <t>одноразовый, химостойкий, из микропористой пленки </t>
  </si>
  <si>
    <t>32.99.11.900.017.02.0796.000000000000</t>
  </si>
  <si>
    <t>пылезащитный</t>
  </si>
  <si>
    <t>14.19.31.700.001.00.0715.000000000000</t>
  </si>
  <si>
    <t>Перчатки защитные</t>
  </si>
  <si>
    <t>кожаные</t>
  </si>
  <si>
    <t>22.19.60.500.000.00.0715.000000000004</t>
  </si>
  <si>
    <t>для защиты рук технические, резиновые</t>
  </si>
  <si>
    <t>14.12.30.100.000.00.0715.000000000005</t>
  </si>
  <si>
    <t>для защиты рук технические, с точечным покрытием ПВХ, хлопчатобумажные</t>
  </si>
  <si>
    <t>сорт высший, ГОСТ 19710-83</t>
  </si>
  <si>
    <t>20.14.23.100.000.00.0166.000000000003</t>
  </si>
  <si>
    <t>Лицензия</t>
  </si>
  <si>
    <t>на программный продукт (кроме услуг по предоставлению лицензии)</t>
  </si>
  <si>
    <t>62.01.29.000.001.00.0796.000000000000</t>
  </si>
  <si>
    <t>14.12.12.510.000.00.0796.000000000000</t>
  </si>
  <si>
    <t>мужской, для защиты от пониженных температур, из хлопчатобумажной ткани, ГОСТ 29335-92</t>
  </si>
  <si>
    <t>15.20.31.500.000.00.0715.000000000007</t>
  </si>
  <si>
    <t>Ботинки</t>
  </si>
  <si>
    <t>мужские, с верхом из хромовой кожи, на подошве полимерный материал, утепленные, с подноском защитным металлическим</t>
  </si>
  <si>
    <t>15.20.31.500.000.00.0715.000000000003</t>
  </si>
  <si>
    <t>мужские, с верхом из хромовой кожи, на подошве полимерный материал, с подноском защитным металлическим</t>
  </si>
  <si>
    <t>24.20.40.500.000.00.0796.000000000000</t>
  </si>
  <si>
    <t>Отвод</t>
  </si>
  <si>
    <t>оцинкованная сталь, для труб</t>
  </si>
  <si>
    <t>22.21.29.700.042.00.0796.000000000146</t>
  </si>
  <si>
    <t>Кран</t>
  </si>
  <si>
    <t>шаровый, из полиэтилена, с муфтовыми окончаниями, диаметр 40 мм</t>
  </si>
  <si>
    <t>24.20.13.100.001.00.0018.000000000006</t>
  </si>
  <si>
    <t>горячедеформированная, стальная, бесшовная, наружный диаметр 42 мм, толщина стенки 3 мм, ГОСТ 8732-78</t>
  </si>
  <si>
    <t>Метр погонный</t>
  </si>
  <si>
    <t>018</t>
  </si>
  <si>
    <t>26.51.66.400.008.00.0796.000000000004</t>
  </si>
  <si>
    <t>Уровень</t>
  </si>
  <si>
    <t>строительный, длина 2 м, ГОСТ 9416-83</t>
  </si>
  <si>
    <t>25.11.23.900.001.00.0006.000000000000</t>
  </si>
  <si>
    <t>Профиль</t>
  </si>
  <si>
    <t>из алюминия</t>
  </si>
  <si>
    <t>24.33.11.100.004.00.0796.000000000001</t>
  </si>
  <si>
    <t>Подвес потолочный</t>
  </si>
  <si>
    <t>металлический, прямой, размер 47*17 мм</t>
  </si>
  <si>
    <t>23.62.10.510.000.00.0625.000000000749</t>
  </si>
  <si>
    <t>Лист гипсокартонный</t>
  </si>
  <si>
    <t>марка ГКЛВ, влагостойкий, размер 2000*1200*9,5 мм, ГОСТ 6266-97</t>
  </si>
  <si>
    <t>Лист</t>
  </si>
  <si>
    <t>26.51.33.900.005.01.0796.000000000003</t>
  </si>
  <si>
    <t>Рулетка</t>
  </si>
  <si>
    <t>из нержавеющей стали, шкала номинальной длины 5 м, ГОСТ 7502-98</t>
  </si>
  <si>
    <t>27.90.31.800.000.01.0796.000000000000</t>
  </si>
  <si>
    <t>Аппарат</t>
  </si>
  <si>
    <t>инверторный, для дуговой сварки, диапазон сварочного тока 50-500 А</t>
  </si>
  <si>
    <t>сварочный трансформатор на 220V INVERTER  250 А, инверторный</t>
  </si>
  <si>
    <t>839</t>
  </si>
  <si>
    <t>Комплект</t>
  </si>
  <si>
    <t>32.99.59.900.084.00.0796.000000000004</t>
  </si>
  <si>
    <t>бумажный, ширина свыше 3 см, широкий</t>
  </si>
  <si>
    <t>Валик</t>
  </si>
  <si>
    <t>для окраски поверхностей  водно-клеевым составом, малярный, тип ВП, ГОСТ 10831-87</t>
  </si>
  <si>
    <t>32.91.19.500.002.00.0796.000000000003</t>
  </si>
  <si>
    <t>плоская</t>
  </si>
  <si>
    <t>32.91.19.300.000.00.0796.000000000001</t>
  </si>
  <si>
    <t>25.73.40.390.001.00.0796.000000000000</t>
  </si>
  <si>
    <t>Набор сверл</t>
  </si>
  <si>
    <t>с цилиндрическим хвостовиком</t>
  </si>
  <si>
    <t>оцинкованный, с потайной головкой</t>
  </si>
  <si>
    <t>25.94.11.900.000.01.0796.000000000000</t>
  </si>
  <si>
    <t>25.94.11.900.000.01.0798.000000000000</t>
  </si>
  <si>
    <t>оцинкованный, с резиновой прокладкой</t>
  </si>
  <si>
    <t>кремнийорганический</t>
  </si>
  <si>
    <t>20.52.10.900.011.00.0796.000000000000</t>
  </si>
  <si>
    <t>20.59.59.730.000.00.0796.000000000000</t>
  </si>
  <si>
    <t>Монтажная пена</t>
  </si>
  <si>
    <t>всесезонная, бытовая (с трубкой-адаптером), в аэрозольной упаковке, однокомпонентная</t>
  </si>
  <si>
    <t>27.33.13.900.006.00.0796.000000000000</t>
  </si>
  <si>
    <t>Удлинитель</t>
  </si>
  <si>
    <t>электрический, на катушке</t>
  </si>
  <si>
    <t xml:space="preserve">Удлинитель силовой по 50метров </t>
  </si>
  <si>
    <t>28.24.11.510.000.00.0796.000000000000</t>
  </si>
  <si>
    <t>Аппарат углошлифовальный</t>
  </si>
  <si>
    <t>ручной</t>
  </si>
  <si>
    <t>28.24.11.900.010.00.0796.000000000002</t>
  </si>
  <si>
    <t>Перфоратор</t>
  </si>
  <si>
    <t>ручной, электрический (молотки бурильные)</t>
  </si>
  <si>
    <t xml:space="preserve">перфоратор монтажный </t>
  </si>
  <si>
    <t>Машинка шлифовальная угловая  диаметр диска125мм</t>
  </si>
  <si>
    <t>26.51.12.190.002.00.0796.000000000002</t>
  </si>
  <si>
    <t>Дальномер</t>
  </si>
  <si>
    <t>ультрозвуковой</t>
  </si>
  <si>
    <t xml:space="preserve">дальнометр ультрозвуковой. </t>
  </si>
  <si>
    <t xml:space="preserve">пена монтажная </t>
  </si>
  <si>
    <t>25.73.30.970.013.00.0796.000000000005</t>
  </si>
  <si>
    <t>Пистолет</t>
  </si>
  <si>
    <t>для монтажной пены</t>
  </si>
  <si>
    <t>пистолет для монтажной пены.</t>
  </si>
  <si>
    <t>25.73.10.100.000.00.0796.000000000003</t>
  </si>
  <si>
    <t>Лопата</t>
  </si>
  <si>
    <t>совковая</t>
  </si>
  <si>
    <t>25.73.10.100.000.00.0796.000000000000</t>
  </si>
  <si>
    <t>копальная, остроконечная</t>
  </si>
  <si>
    <t>патрубки Ф=40мм</t>
  </si>
  <si>
    <t>Вентиль металлический Д=40мм</t>
  </si>
  <si>
    <t>Уровень L=2м</t>
  </si>
  <si>
    <t xml:space="preserve">профиль для гипсокартона </t>
  </si>
  <si>
    <t xml:space="preserve">директорат для гипсокартона  </t>
  </si>
  <si>
    <t xml:space="preserve">гипсокартон влагостойкий </t>
  </si>
  <si>
    <t>Шланги Ф=50  для откачки льялных вод  масло стойкие-</t>
  </si>
  <si>
    <t>25.73.30.100.020.00.0796.000000000001</t>
  </si>
  <si>
    <t>Съемник</t>
  </si>
  <si>
    <t>для демонтажа шкивов и подшипников</t>
  </si>
  <si>
    <t>Съемник подшипников трех палый 2.127мм</t>
  </si>
  <si>
    <t>25.73.30.300.003.00.0704.000000000000</t>
  </si>
  <si>
    <t>Набор газовых ключей</t>
  </si>
  <si>
    <t>из сверхпрочного алюминиевого сплава, длина рычага-рукоятки 255-1200 мм</t>
  </si>
  <si>
    <t>28.24.11.900.004.00.0796.000000000002</t>
  </si>
  <si>
    <t>Молоток отбойный</t>
  </si>
  <si>
    <t>электрический, мощность 650 Вт</t>
  </si>
  <si>
    <t>Набор инструментов</t>
  </si>
  <si>
    <t xml:space="preserve">автомобильный инструмент на 72шт комплектация </t>
  </si>
  <si>
    <t>28.13.14.150.000.00.0796.000000000016</t>
  </si>
  <si>
    <t>Насос</t>
  </si>
  <si>
    <t>вертикальный многоступенчатый секционный, центробежный, мощность и частота вращения э/д  18,5/3000 кВ/об/мин</t>
  </si>
  <si>
    <t xml:space="preserve">Насос  водозабора .тип Е11/28/3L|20a </t>
  </si>
  <si>
    <t xml:space="preserve">Насос для котельной 65/155-7.5/2- </t>
  </si>
  <si>
    <t>28.13.14.150.000.00.0796.000000000014</t>
  </si>
  <si>
    <t>вертикальный многоступенчатый секционный, центробежный, мощность и частота вращения э/д 11/3000 кВ/об/мин</t>
  </si>
  <si>
    <t xml:space="preserve">насос для хоз-бытовых нужд. 804-1/16/E/3-400-50-2 </t>
  </si>
  <si>
    <t>компрессора в насосную z012/8hp , воздушный</t>
  </si>
  <si>
    <t>20.30.22.100.000.00.0881.000000000000</t>
  </si>
  <si>
    <t>Краска</t>
  </si>
  <si>
    <t>марка МА-015, ГОСТ 8292-85</t>
  </si>
  <si>
    <t>28.24.11.100.000.00.0796.000000000001</t>
  </si>
  <si>
    <t>инструмент пневматический</t>
  </si>
  <si>
    <t>ручной, переносной, вращательного действия, для обработки металла</t>
  </si>
  <si>
    <t>28.13.28.000.001.00.0839.000000000000</t>
  </si>
  <si>
    <t>Компрессорная установка</t>
  </si>
  <si>
    <t>винтовая, давление 0,80/1,0/1,30 мПа, производительность 19,0/16,80/13,50 м3/мин, электродвигатель мощностью 110 кВт</t>
  </si>
  <si>
    <t>22.21.29.300.001.00.0018.000000000002</t>
  </si>
  <si>
    <t>Шланг</t>
  </si>
  <si>
    <t>гибкий, для подачи химических реагентов</t>
  </si>
  <si>
    <t>24.20.40.100.009.00.0796.000000000000</t>
  </si>
  <si>
    <t>Кран шаровый  Ду=15-</t>
  </si>
  <si>
    <t>32.30.15.900.013.00.0796.000000000000</t>
  </si>
  <si>
    <t>Амортизатор</t>
  </si>
  <si>
    <t>для страховки, альпинистский</t>
  </si>
  <si>
    <t>с января по февраль</t>
  </si>
  <si>
    <t>Разработка технико-экономического обоснования размещения пассажирского терминала на территории «Северо-Каспийской экологической базы реагирования на разливы нефти» при проведении морских нефтяных операций с разработкой предварительной оценки воздействия намечаемой деятельности на окружающую среду</t>
  </si>
  <si>
    <t>Разработка рабочего проекта: Реконструкция Северо-Каспийской Экологической Базы Реагирования (СКЭБР) на разливы нефти в п. Дамба Атырауской области</t>
  </si>
  <si>
    <t>декабрь 2015г-январь 2016г</t>
  </si>
  <si>
    <t>с февраля  по октябрь</t>
  </si>
  <si>
    <t>с февраля по июнь</t>
  </si>
  <si>
    <t>54 У</t>
  </si>
  <si>
    <t>59 У</t>
  </si>
  <si>
    <t>60 У</t>
  </si>
  <si>
    <t>61 У</t>
  </si>
  <si>
    <t>62 У</t>
  </si>
  <si>
    <t>63 У</t>
  </si>
  <si>
    <t>Консультационные услуги «Концепция развития производственных мощностей ТОО "KMG Systems &amp; Services" в части предупреждения, обеспечения ресурсами и ликвидации аварийных разливов нефти в казахстанском секторе Каспийского моря).»</t>
  </si>
  <si>
    <t>с февраля по июль</t>
  </si>
  <si>
    <t>8 Р</t>
  </si>
  <si>
    <t>26 Т</t>
  </si>
  <si>
    <t>51 Т</t>
  </si>
  <si>
    <t>52 Т</t>
  </si>
  <si>
    <t>74 Т</t>
  </si>
  <si>
    <t>157 Т</t>
  </si>
  <si>
    <t>159 Т</t>
  </si>
  <si>
    <t>163 Т</t>
  </si>
  <si>
    <t>164 Т</t>
  </si>
  <si>
    <t>165 Т</t>
  </si>
  <si>
    <t>166 Т</t>
  </si>
  <si>
    <t>168 Т</t>
  </si>
  <si>
    <t>169 Т</t>
  </si>
  <si>
    <t>170 Т</t>
  </si>
  <si>
    <t>181 Т</t>
  </si>
  <si>
    <t>182 Т</t>
  </si>
  <si>
    <t>228 Т</t>
  </si>
  <si>
    <t>229 Т</t>
  </si>
  <si>
    <t>232 Т</t>
  </si>
  <si>
    <t>233 Т</t>
  </si>
  <si>
    <t>234 Т</t>
  </si>
  <si>
    <t>235 Т</t>
  </si>
  <si>
    <t>236 Т</t>
  </si>
  <si>
    <t>237 Т</t>
  </si>
  <si>
    <t>20.41.32.590.000.14.0796.000000000000</t>
  </si>
  <si>
    <t>Средство моющее</t>
  </si>
  <si>
    <t>для проведения химических очисток различного оборудования, жидкость, техническое</t>
  </si>
  <si>
    <t xml:space="preserve">промывочная жидкость для мотажного пистолета </t>
  </si>
  <si>
    <t>Услуги по аутстаффингу персонала</t>
  </si>
  <si>
    <t xml:space="preserve">По предоставлению экипажа по управлению и обслуживанию судов  на объекте СКЭБР </t>
  </si>
  <si>
    <t>ОИ до подведения итогов ЭОТТ</t>
  </si>
  <si>
    <t>78.10.11.000.004.00.0777.000000000000</t>
  </si>
  <si>
    <t>с марта по июнь</t>
  </si>
  <si>
    <t>14.12.11.210.001.15.0839.000000000000</t>
  </si>
  <si>
    <t>спецодежда, мужской, из хлопчатобумажной ткани, состоит из рубашки и брюк, летний</t>
  </si>
  <si>
    <t>для передачи по ЛЭП, ГОСТ 13109-97</t>
  </si>
  <si>
    <t>дизельное, температура застывания не выше -35-- 45°С, плотность при 20 °С не более 840 кг/м3, зимнее, ГОСТ 305-82</t>
  </si>
  <si>
    <t>для двигателей с искровым зажиганием, марка АИ-96, неэтилированный и этилированный</t>
  </si>
  <si>
    <t>мужской, спецодежда сигнальная, из световозвращающего материала</t>
  </si>
  <si>
    <t>шаровой, из cтали, ГОСТ 24950-81</t>
  </si>
  <si>
    <t>для подвесной системы</t>
  </si>
  <si>
    <t>Работы по ремонту/благоустройству территории</t>
  </si>
  <si>
    <t>Набор</t>
  </si>
  <si>
    <t>64 У</t>
  </si>
  <si>
    <t>25.94.13.900.001.00.0704.000000000002</t>
  </si>
  <si>
    <t>для автомобиля, в наборе 25 предметов</t>
  </si>
  <si>
    <t>166</t>
  </si>
  <si>
    <t>715</t>
  </si>
  <si>
    <t>798</t>
  </si>
  <si>
    <t>704</t>
  </si>
  <si>
    <t>625</t>
  </si>
  <si>
    <t>881</t>
  </si>
  <si>
    <t>872</t>
  </si>
  <si>
    <t>26.20.40.000.109.00.0796.000000000005</t>
  </si>
  <si>
    <t>Системный блок</t>
  </si>
  <si>
    <t>форм-фактор вертикальный, MidiTower 173*432*490</t>
  </si>
  <si>
    <t>06.20.10.100.000.00.0113.000000000000</t>
  </si>
  <si>
    <t>природный, сжиженный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</si>
</sst>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$&quot;#,##0_);[Red]\(&quot;$&quot;#,##0\)"/>
    <numFmt numFmtId="174" formatCode="_(* #,##0.00_);_(* \(#,##0.00\);_(* &quot;-&quot;??_);_(@_)"/>
    <numFmt numFmtId="175" formatCode="_(* #,##0_);_(* \(#,##0\);_(* &quot;-&quot;??_);_(@_)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_-* #,##0_-;\-* #,##0_-;_-* &quot;-&quot;??_-;_-@_-"/>
    <numFmt numFmtId="184" formatCode="0.0%"/>
    <numFmt numFmtId="185" formatCode="0.000%"/>
    <numFmt numFmtId="186" formatCode="_(* #,##0.000_);_(* \(#,##0.000\);_(* &quot;-&quot;??_);_(@_)"/>
    <numFmt numFmtId="187" formatCode="_(* #,##0.0_);_(* \(#,##0.0\);_(* &quot;-&quot;??_);_(@_)"/>
    <numFmt numFmtId="188" formatCode="#,##0.00\ [$KZT]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 horizontal="left"/>
      <protection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center" wrapText="1"/>
      <protection/>
    </xf>
    <xf numFmtId="0" fontId="5" fillId="0" borderId="11" xfId="56" applyFont="1" applyFill="1" applyBorder="1" applyAlignment="1">
      <alignment horizontal="center" vertical="top" wrapText="1"/>
      <protection/>
    </xf>
    <xf numFmtId="0" fontId="5" fillId="0" borderId="11" xfId="56" applyFont="1" applyFill="1" applyBorder="1" applyAlignment="1">
      <alignment horizontal="left" vertical="top" wrapText="1"/>
      <protection/>
    </xf>
    <xf numFmtId="0" fontId="5" fillId="0" borderId="12" xfId="56" applyFont="1" applyFill="1" applyBorder="1" applyAlignment="1">
      <alignment horizontal="center" vertical="top" wrapText="1"/>
      <protection/>
    </xf>
    <xf numFmtId="0" fontId="5" fillId="0" borderId="13" xfId="56" applyFont="1" applyFill="1" applyBorder="1" applyAlignment="1">
      <alignment horizontal="center" vertical="top" wrapText="1"/>
      <protection/>
    </xf>
    <xf numFmtId="0" fontId="6" fillId="0" borderId="14" xfId="56" applyFont="1" applyFill="1" applyBorder="1" applyAlignment="1">
      <alignment horizontal="center" vertical="top" wrapText="1"/>
      <protection/>
    </xf>
    <xf numFmtId="0" fontId="6" fillId="0" borderId="15" xfId="56" applyFont="1" applyFill="1" applyBorder="1" applyAlignment="1">
      <alignment horizontal="center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center" vertical="top" wrapText="1"/>
      <protection/>
    </xf>
    <xf numFmtId="0" fontId="7" fillId="0" borderId="0" xfId="56" applyFont="1" applyFill="1">
      <alignment/>
      <protection/>
    </xf>
    <xf numFmtId="0" fontId="7" fillId="0" borderId="0" xfId="56" applyFont="1" applyFill="1" applyBorder="1">
      <alignment/>
      <protection/>
    </xf>
    <xf numFmtId="0" fontId="4" fillId="0" borderId="17" xfId="56" applyFont="1" applyFill="1" applyBorder="1" applyAlignment="1">
      <alignment/>
      <protection/>
    </xf>
    <xf numFmtId="0" fontId="4" fillId="0" borderId="17" xfId="56" applyFont="1" applyFill="1" applyBorder="1" applyAlignment="1">
      <alignment horizontal="left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/>
      <protection/>
    </xf>
    <xf numFmtId="0" fontId="3" fillId="0" borderId="19" xfId="56" applyFont="1" applyFill="1" applyBorder="1">
      <alignment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horizontal="center" vertical="center"/>
      <protection/>
    </xf>
    <xf numFmtId="3" fontId="3" fillId="0" borderId="13" xfId="56" applyNumberFormat="1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0" borderId="13" xfId="56" applyFont="1" applyFill="1" applyBorder="1">
      <alignment/>
      <protection/>
    </xf>
    <xf numFmtId="0" fontId="49" fillId="0" borderId="13" xfId="75" applyNumberFormat="1" applyFont="1" applyFill="1" applyBorder="1" applyAlignment="1">
      <alignment vertical="center" wrapText="1"/>
    </xf>
    <xf numFmtId="0" fontId="3" fillId="0" borderId="13" xfId="56" applyFont="1" applyFill="1" applyBorder="1" applyAlignment="1">
      <alignment horizontal="left" vertical="center" wrapText="1"/>
      <protection/>
    </xf>
    <xf numFmtId="3" fontId="4" fillId="0" borderId="13" xfId="56" applyNumberFormat="1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/>
      <protection/>
    </xf>
    <xf numFmtId="0" fontId="4" fillId="0" borderId="21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/>
      <protection/>
    </xf>
    <xf numFmtId="3" fontId="3" fillId="0" borderId="13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4" fillId="0" borderId="22" xfId="56" applyFont="1" applyFill="1" applyBorder="1" applyAlignment="1">
      <alignment horizontal="left"/>
      <protection/>
    </xf>
    <xf numFmtId="3" fontId="3" fillId="0" borderId="13" xfId="56" applyNumberFormat="1" applyFont="1" applyFill="1" applyBorder="1" applyAlignment="1">
      <alignment horizontal="center"/>
      <protection/>
    </xf>
    <xf numFmtId="3" fontId="4" fillId="0" borderId="13" xfId="56" applyNumberFormat="1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13" xfId="56" applyFont="1" applyFill="1" applyBorder="1" applyAlignment="1">
      <alignment/>
      <protection/>
    </xf>
    <xf numFmtId="0" fontId="4" fillId="0" borderId="21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0" fontId="7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 vertical="center" wrapText="1"/>
      <protection/>
    </xf>
    <xf numFmtId="0" fontId="4" fillId="0" borderId="23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56" applyFont="1" applyFill="1" applyAlignment="1">
      <alignment/>
      <protection/>
    </xf>
    <xf numFmtId="0" fontId="5" fillId="0" borderId="11" xfId="56" applyFont="1" applyFill="1" applyBorder="1" applyAlignment="1">
      <alignment vertical="top" wrapText="1"/>
      <protection/>
    </xf>
    <xf numFmtId="0" fontId="6" fillId="0" borderId="15" xfId="56" applyFont="1" applyFill="1" applyBorder="1" applyAlignment="1">
      <alignment vertical="top" wrapText="1"/>
      <protection/>
    </xf>
    <xf numFmtId="0" fontId="4" fillId="0" borderId="20" xfId="56" applyFont="1" applyFill="1" applyBorder="1" applyAlignment="1">
      <alignment horizontal="left"/>
      <protection/>
    </xf>
    <xf numFmtId="174" fontId="5" fillId="0" borderId="11" xfId="73" applyFont="1" applyFill="1" applyBorder="1" applyAlignment="1">
      <alignment horizontal="center" vertical="top" wrapText="1"/>
    </xf>
    <xf numFmtId="9" fontId="3" fillId="0" borderId="13" xfId="69" applyFont="1" applyFill="1" applyBorder="1" applyAlignment="1">
      <alignment horizontal="center" vertical="center" wrapText="1"/>
    </xf>
    <xf numFmtId="0" fontId="3" fillId="0" borderId="13" xfId="71" applyNumberFormat="1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9" fontId="3" fillId="0" borderId="13" xfId="69" applyFont="1" applyFill="1" applyBorder="1" applyAlignment="1">
      <alignment horizontal="center" vertical="top" wrapText="1"/>
    </xf>
    <xf numFmtId="0" fontId="49" fillId="0" borderId="13" xfId="5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3" fontId="3" fillId="0" borderId="20" xfId="78" applyNumberFormat="1" applyFont="1" applyFill="1" applyBorder="1" applyAlignment="1">
      <alignment horizontal="center" vertical="center"/>
    </xf>
    <xf numFmtId="49" fontId="3" fillId="0" borderId="13" xfId="57" applyNumberFormat="1" applyFont="1" applyFill="1" applyBorder="1" applyAlignment="1">
      <alignment horizontal="center" vertical="center" wrapText="1"/>
      <protection/>
    </xf>
    <xf numFmtId="0" fontId="50" fillId="0" borderId="0" xfId="56" applyFont="1" applyFill="1" applyAlignment="1">
      <alignment horizontal="center" vertical="center"/>
      <protection/>
    </xf>
    <xf numFmtId="0" fontId="50" fillId="0" borderId="0" xfId="56" applyFont="1" applyFill="1" applyBorder="1" applyAlignment="1">
      <alignment horizontal="center" vertical="center" wrapText="1"/>
      <protection/>
    </xf>
    <xf numFmtId="0" fontId="50" fillId="0" borderId="0" xfId="56" applyFont="1" applyFill="1" applyBorder="1">
      <alignment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56" applyNumberFormat="1" applyFont="1" applyFill="1" applyBorder="1" applyAlignment="1">
      <alignment horizontal="center" vertical="center"/>
      <protection/>
    </xf>
    <xf numFmtId="0" fontId="49" fillId="0" borderId="13" xfId="0" applyFont="1" applyFill="1" applyBorder="1" applyAlignment="1">
      <alignment vertical="center" wrapText="1"/>
    </xf>
    <xf numFmtId="0" fontId="49" fillId="0" borderId="13" xfId="61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vertical="center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13" xfId="61" applyFont="1" applyFill="1" applyBorder="1" applyAlignment="1">
      <alignment vertical="center" wrapText="1"/>
      <protection/>
    </xf>
    <xf numFmtId="0" fontId="3" fillId="0" borderId="21" xfId="56" applyFont="1" applyFill="1" applyBorder="1" applyAlignment="1">
      <alignment horizontal="center"/>
      <protection/>
    </xf>
    <xf numFmtId="0" fontId="49" fillId="0" borderId="13" xfId="61" applyFont="1" applyFill="1" applyBorder="1" applyAlignment="1">
      <alignment horizontal="left" vertical="center" wrapText="1"/>
      <protection/>
    </xf>
    <xf numFmtId="0" fontId="3" fillId="0" borderId="24" xfId="56" applyFont="1" applyFill="1" applyBorder="1" applyAlignment="1">
      <alignment horizontal="center" vertical="center"/>
      <protection/>
    </xf>
    <xf numFmtId="43" fontId="3" fillId="0" borderId="13" xfId="78" applyNumberFormat="1" applyFont="1" applyFill="1" applyBorder="1" applyAlignment="1">
      <alignment horizontal="right" vertical="top" wrapText="1"/>
    </xf>
    <xf numFmtId="175" fontId="3" fillId="0" borderId="13" xfId="78" applyNumberFormat="1" applyFont="1" applyFill="1" applyBorder="1" applyAlignment="1">
      <alignment horizontal="right" vertical="top" wrapText="1"/>
    </xf>
    <xf numFmtId="49" fontId="3" fillId="0" borderId="13" xfId="57" applyNumberFormat="1" applyFont="1" applyFill="1" applyBorder="1" applyAlignment="1">
      <alignment horizontal="right" vertical="top" wrapText="1"/>
      <protection/>
    </xf>
    <xf numFmtId="0" fontId="3" fillId="0" borderId="0" xfId="56" applyFont="1" applyFill="1" applyBorder="1" applyAlignment="1">
      <alignment horizontal="center" vertical="center"/>
      <protection/>
    </xf>
    <xf numFmtId="174" fontId="3" fillId="0" borderId="13" xfId="78" applyFont="1" applyFill="1" applyBorder="1" applyAlignment="1">
      <alignment horizontal="center" vertical="center" wrapText="1"/>
    </xf>
    <xf numFmtId="174" fontId="3" fillId="0" borderId="13" xfId="78" applyFont="1" applyFill="1" applyBorder="1" applyAlignment="1">
      <alignment vertical="center" wrapText="1"/>
    </xf>
    <xf numFmtId="0" fontId="3" fillId="0" borderId="24" xfId="56" applyFont="1" applyFill="1" applyBorder="1" applyAlignment="1">
      <alignment horizontal="center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0" fontId="3" fillId="0" borderId="24" xfId="56" applyFont="1" applyFill="1" applyBorder="1">
      <alignment/>
      <protection/>
    </xf>
    <xf numFmtId="3" fontId="3" fillId="0" borderId="24" xfId="56" applyNumberFormat="1" applyFont="1" applyFill="1" applyBorder="1" applyAlignment="1">
      <alignment horizontal="center" vertical="center"/>
      <protection/>
    </xf>
    <xf numFmtId="3" fontId="3" fillId="0" borderId="25" xfId="56" applyNumberFormat="1" applyFont="1" applyFill="1" applyBorder="1">
      <alignment/>
      <protection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/>
      <protection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left"/>
    </xf>
    <xf numFmtId="0" fontId="49" fillId="0" borderId="13" xfId="61" applyFont="1" applyFill="1" applyBorder="1" applyAlignment="1">
      <alignment horizontal="center" vertical="center" wrapText="1"/>
      <protection/>
    </xf>
    <xf numFmtId="174" fontId="3" fillId="0" borderId="13" xfId="73" applyFont="1" applyFill="1" applyBorder="1" applyAlignment="1">
      <alignment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1" fontId="49" fillId="0" borderId="13" xfId="0" applyNumberFormat="1" applyFont="1" applyFill="1" applyBorder="1" applyAlignment="1">
      <alignment horizontal="center" vertical="center"/>
    </xf>
    <xf numFmtId="3" fontId="49" fillId="0" borderId="13" xfId="56" applyNumberFormat="1" applyFont="1" applyFill="1" applyBorder="1" applyAlignment="1">
      <alignment horizontal="center" vertical="center"/>
      <protection/>
    </xf>
    <xf numFmtId="3" fontId="3" fillId="0" borderId="13" xfId="56" applyNumberFormat="1" applyFont="1" applyFill="1" applyBorder="1" applyAlignment="1">
      <alignment horizontal="center" vertical="center" wrapText="1"/>
      <protection/>
    </xf>
    <xf numFmtId="1" fontId="3" fillId="0" borderId="13" xfId="56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3" fontId="3" fillId="0" borderId="19" xfId="56" applyNumberFormat="1" applyFont="1" applyFill="1" applyBorder="1" applyAlignment="1">
      <alignment horizontal="center" vertical="center"/>
      <protection/>
    </xf>
    <xf numFmtId="3" fontId="3" fillId="0" borderId="23" xfId="78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49" fillId="0" borderId="13" xfId="75" applyNumberFormat="1" applyFont="1" applyFill="1" applyBorder="1" applyAlignment="1">
      <alignment horizontal="left" vertical="center" wrapText="1"/>
    </xf>
    <xf numFmtId="0" fontId="4" fillId="0" borderId="20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4" fillId="0" borderId="0" xfId="0" applyFont="1" applyFill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4" xfId="53"/>
    <cellStyle name="Обычный 16" xfId="54"/>
    <cellStyle name="Обычный 16 2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_Расшифровк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2 2" xfId="68"/>
    <cellStyle name="Процентный 3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Финансовый 4" xfId="77"/>
    <cellStyle name="Финансовый 4 2" xfId="78"/>
    <cellStyle name="Финансовый 5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315</xdr:row>
      <xdr:rowOff>0</xdr:rowOff>
    </xdr:from>
    <xdr:ext cx="47625" cy="47625"/>
    <xdr:sp>
      <xdr:nvSpPr>
        <xdr:cNvPr id="1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288</xdr:row>
      <xdr:rowOff>0</xdr:rowOff>
    </xdr:from>
    <xdr:ext cx="47625" cy="47625"/>
    <xdr:sp>
      <xdr:nvSpPr>
        <xdr:cNvPr id="2" name="AutoShape 36864" descr="https://tender.sk.kz/OA_HTML/cabo/images/swan/t.gif"/>
        <xdr:cNvSpPr>
          <a:spLocks noChangeAspect="1"/>
        </xdr:cNvSpPr>
      </xdr:nvSpPr>
      <xdr:spPr>
        <a:xfrm>
          <a:off x="19107150" y="199872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288</xdr:row>
      <xdr:rowOff>0</xdr:rowOff>
    </xdr:from>
    <xdr:ext cx="47625" cy="47625"/>
    <xdr:sp>
      <xdr:nvSpPr>
        <xdr:cNvPr id="3" name="AutoShape 36864" descr="https://tender.sk.kz/OA_HTML/cabo/images/swan/t.gif"/>
        <xdr:cNvSpPr>
          <a:spLocks noChangeAspect="1"/>
        </xdr:cNvSpPr>
      </xdr:nvSpPr>
      <xdr:spPr>
        <a:xfrm>
          <a:off x="19107150" y="199872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6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7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8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268</xdr:row>
      <xdr:rowOff>0</xdr:rowOff>
    </xdr:from>
    <xdr:ext cx="47625" cy="38100"/>
    <xdr:sp>
      <xdr:nvSpPr>
        <xdr:cNvPr id="9" name="AutoShape 36864" descr="https://tender.sk.kz/OA_HTML/cabo/images/swan/t.gif"/>
        <xdr:cNvSpPr>
          <a:spLocks noChangeAspect="1"/>
        </xdr:cNvSpPr>
      </xdr:nvSpPr>
      <xdr:spPr>
        <a:xfrm>
          <a:off x="19107150" y="1848516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283</xdr:row>
      <xdr:rowOff>0</xdr:rowOff>
    </xdr:from>
    <xdr:ext cx="47625" cy="47625"/>
    <xdr:sp>
      <xdr:nvSpPr>
        <xdr:cNvPr id="10" name="AutoShape 36864" descr="https://tender.sk.kz/OA_HTML/cabo/images/swan/t.gif"/>
        <xdr:cNvSpPr>
          <a:spLocks noChangeAspect="1"/>
        </xdr:cNvSpPr>
      </xdr:nvSpPr>
      <xdr:spPr>
        <a:xfrm>
          <a:off x="19107150" y="1956149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11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12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13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14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15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16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17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18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19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20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21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22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275</xdr:row>
      <xdr:rowOff>0</xdr:rowOff>
    </xdr:from>
    <xdr:ext cx="47625" cy="47625"/>
    <xdr:sp>
      <xdr:nvSpPr>
        <xdr:cNvPr id="23" name="AutoShape 36864" descr="https://tender.sk.kz/OA_HTML/cabo/images/swan/t.gif"/>
        <xdr:cNvSpPr>
          <a:spLocks noChangeAspect="1"/>
        </xdr:cNvSpPr>
      </xdr:nvSpPr>
      <xdr:spPr>
        <a:xfrm>
          <a:off x="19107150" y="1900904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281</xdr:row>
      <xdr:rowOff>0</xdr:rowOff>
    </xdr:from>
    <xdr:ext cx="47625" cy="47625"/>
    <xdr:sp>
      <xdr:nvSpPr>
        <xdr:cNvPr id="24" name="AutoShape 36864" descr="https://tender.sk.kz/OA_HTML/cabo/images/swan/t.gif"/>
        <xdr:cNvSpPr>
          <a:spLocks noChangeAspect="1"/>
        </xdr:cNvSpPr>
      </xdr:nvSpPr>
      <xdr:spPr>
        <a:xfrm>
          <a:off x="19107150" y="194643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283</xdr:row>
      <xdr:rowOff>0</xdr:rowOff>
    </xdr:from>
    <xdr:ext cx="47625" cy="47625"/>
    <xdr:sp>
      <xdr:nvSpPr>
        <xdr:cNvPr id="25" name="AutoShape 36864" descr="https://tender.sk.kz/OA_HTML/cabo/images/swan/t.gif"/>
        <xdr:cNvSpPr>
          <a:spLocks noChangeAspect="1"/>
        </xdr:cNvSpPr>
      </xdr:nvSpPr>
      <xdr:spPr>
        <a:xfrm>
          <a:off x="19107150" y="1956149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288</xdr:row>
      <xdr:rowOff>0</xdr:rowOff>
    </xdr:from>
    <xdr:ext cx="47625" cy="47625"/>
    <xdr:sp>
      <xdr:nvSpPr>
        <xdr:cNvPr id="26" name="AutoShape 36864" descr="https://tender.sk.kz/OA_HTML/cabo/images/swan/t.gif"/>
        <xdr:cNvSpPr>
          <a:spLocks noChangeAspect="1"/>
        </xdr:cNvSpPr>
      </xdr:nvSpPr>
      <xdr:spPr>
        <a:xfrm>
          <a:off x="19107150" y="199872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288</xdr:row>
      <xdr:rowOff>0</xdr:rowOff>
    </xdr:from>
    <xdr:ext cx="47625" cy="47625"/>
    <xdr:sp>
      <xdr:nvSpPr>
        <xdr:cNvPr id="27" name="AutoShape 36864" descr="https://tender.sk.kz/OA_HTML/cabo/images/swan/t.gif"/>
        <xdr:cNvSpPr>
          <a:spLocks noChangeAspect="1"/>
        </xdr:cNvSpPr>
      </xdr:nvSpPr>
      <xdr:spPr>
        <a:xfrm>
          <a:off x="19107150" y="199872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288</xdr:row>
      <xdr:rowOff>0</xdr:rowOff>
    </xdr:from>
    <xdr:ext cx="47625" cy="47625"/>
    <xdr:sp>
      <xdr:nvSpPr>
        <xdr:cNvPr id="28" name="AutoShape 36864" descr="https://tender.sk.kz/OA_HTML/cabo/images/swan/t.gif"/>
        <xdr:cNvSpPr>
          <a:spLocks noChangeAspect="1"/>
        </xdr:cNvSpPr>
      </xdr:nvSpPr>
      <xdr:spPr>
        <a:xfrm>
          <a:off x="19107150" y="199872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288</xdr:row>
      <xdr:rowOff>0</xdr:rowOff>
    </xdr:from>
    <xdr:ext cx="47625" cy="47625"/>
    <xdr:sp>
      <xdr:nvSpPr>
        <xdr:cNvPr id="29" name="AutoShape 36864" descr="https://tender.sk.kz/OA_HTML/cabo/images/swan/t.gif"/>
        <xdr:cNvSpPr>
          <a:spLocks noChangeAspect="1"/>
        </xdr:cNvSpPr>
      </xdr:nvSpPr>
      <xdr:spPr>
        <a:xfrm>
          <a:off x="19107150" y="199872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288</xdr:row>
      <xdr:rowOff>0</xdr:rowOff>
    </xdr:from>
    <xdr:ext cx="47625" cy="47625"/>
    <xdr:sp>
      <xdr:nvSpPr>
        <xdr:cNvPr id="30" name="AutoShape 36864" descr="https://tender.sk.kz/OA_HTML/cabo/images/swan/t.gif"/>
        <xdr:cNvSpPr>
          <a:spLocks noChangeAspect="1"/>
        </xdr:cNvSpPr>
      </xdr:nvSpPr>
      <xdr:spPr>
        <a:xfrm>
          <a:off x="19107150" y="199872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288</xdr:row>
      <xdr:rowOff>0</xdr:rowOff>
    </xdr:from>
    <xdr:ext cx="47625" cy="47625"/>
    <xdr:sp>
      <xdr:nvSpPr>
        <xdr:cNvPr id="31" name="AutoShape 36864" descr="https://tender.sk.kz/OA_HTML/cabo/images/swan/t.gif"/>
        <xdr:cNvSpPr>
          <a:spLocks noChangeAspect="1"/>
        </xdr:cNvSpPr>
      </xdr:nvSpPr>
      <xdr:spPr>
        <a:xfrm>
          <a:off x="19107150" y="199872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288</xdr:row>
      <xdr:rowOff>0</xdr:rowOff>
    </xdr:from>
    <xdr:ext cx="47625" cy="47625"/>
    <xdr:sp>
      <xdr:nvSpPr>
        <xdr:cNvPr id="32" name="AutoShape 36864" descr="https://tender.sk.kz/OA_HTML/cabo/images/swan/t.gif"/>
        <xdr:cNvSpPr>
          <a:spLocks noChangeAspect="1"/>
        </xdr:cNvSpPr>
      </xdr:nvSpPr>
      <xdr:spPr>
        <a:xfrm>
          <a:off x="19107150" y="1998726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314</xdr:row>
      <xdr:rowOff>0</xdr:rowOff>
    </xdr:from>
    <xdr:ext cx="47625" cy="723900"/>
    <xdr:sp>
      <xdr:nvSpPr>
        <xdr:cNvPr id="33" name="AutoShape 36864" descr="https://tender.sk.kz/OA_HTML/cabo/images/swan/t.gif"/>
        <xdr:cNvSpPr>
          <a:spLocks noChangeAspect="1"/>
        </xdr:cNvSpPr>
      </xdr:nvSpPr>
      <xdr:spPr>
        <a:xfrm>
          <a:off x="19107150" y="221599125"/>
          <a:ext cx="476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723900"/>
    <xdr:sp>
      <xdr:nvSpPr>
        <xdr:cNvPr id="34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35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36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885825"/>
    <xdr:sp>
      <xdr:nvSpPr>
        <xdr:cNvPr id="37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1562100"/>
    <xdr:sp>
      <xdr:nvSpPr>
        <xdr:cNvPr id="38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1562100"/>
    <xdr:sp>
      <xdr:nvSpPr>
        <xdr:cNvPr id="39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885825"/>
    <xdr:sp>
      <xdr:nvSpPr>
        <xdr:cNvPr id="40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1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2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3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4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5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6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7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8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49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0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1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2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3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4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5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6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7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58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268</xdr:row>
      <xdr:rowOff>0</xdr:rowOff>
    </xdr:from>
    <xdr:ext cx="47625" cy="38100"/>
    <xdr:sp>
      <xdr:nvSpPr>
        <xdr:cNvPr id="59" name="AutoShape 36864" descr="https://tender.sk.kz/OA_HTML/cabo/images/swan/t.gif"/>
        <xdr:cNvSpPr>
          <a:spLocks noChangeAspect="1"/>
        </xdr:cNvSpPr>
      </xdr:nvSpPr>
      <xdr:spPr>
        <a:xfrm>
          <a:off x="19107150" y="1848516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283</xdr:row>
      <xdr:rowOff>0</xdr:rowOff>
    </xdr:from>
    <xdr:ext cx="47625" cy="47625"/>
    <xdr:sp>
      <xdr:nvSpPr>
        <xdr:cNvPr id="60" name="AutoShape 36864" descr="https://tender.sk.kz/OA_HTML/cabo/images/swan/t.gif"/>
        <xdr:cNvSpPr>
          <a:spLocks noChangeAspect="1"/>
        </xdr:cNvSpPr>
      </xdr:nvSpPr>
      <xdr:spPr>
        <a:xfrm>
          <a:off x="19107150" y="1956149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316</xdr:row>
      <xdr:rowOff>0</xdr:rowOff>
    </xdr:from>
    <xdr:ext cx="47625" cy="47625"/>
    <xdr:sp>
      <xdr:nvSpPr>
        <xdr:cNvPr id="61" name="AutoShape 36864" descr="https://tender.sk.kz/OA_HTML/cabo/images/swan/t.gif"/>
        <xdr:cNvSpPr>
          <a:spLocks noChangeAspect="1"/>
        </xdr:cNvSpPr>
      </xdr:nvSpPr>
      <xdr:spPr>
        <a:xfrm>
          <a:off x="19107150" y="2229516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316</xdr:row>
      <xdr:rowOff>0</xdr:rowOff>
    </xdr:from>
    <xdr:ext cx="47625" cy="47625"/>
    <xdr:sp>
      <xdr:nvSpPr>
        <xdr:cNvPr id="62" name="AutoShape 36864" descr="https://tender.sk.kz/OA_HTML/cabo/images/swan/t.gif"/>
        <xdr:cNvSpPr>
          <a:spLocks noChangeAspect="1"/>
        </xdr:cNvSpPr>
      </xdr:nvSpPr>
      <xdr:spPr>
        <a:xfrm>
          <a:off x="19107150" y="2229516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268</xdr:row>
      <xdr:rowOff>0</xdr:rowOff>
    </xdr:from>
    <xdr:ext cx="47625" cy="38100"/>
    <xdr:sp>
      <xdr:nvSpPr>
        <xdr:cNvPr id="63" name="AutoShape 36864" descr="https://tender.sk.kz/OA_HTML/cabo/images/swan/t.gif"/>
        <xdr:cNvSpPr>
          <a:spLocks noChangeAspect="1"/>
        </xdr:cNvSpPr>
      </xdr:nvSpPr>
      <xdr:spPr>
        <a:xfrm>
          <a:off x="19107150" y="1848516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268</xdr:row>
      <xdr:rowOff>0</xdr:rowOff>
    </xdr:from>
    <xdr:ext cx="47625" cy="1390650"/>
    <xdr:sp>
      <xdr:nvSpPr>
        <xdr:cNvPr id="64" name="AutoShape 36864" descr="https://tender.sk.kz/OA_HTML/cabo/images/swan/t.gif"/>
        <xdr:cNvSpPr>
          <a:spLocks noChangeAspect="1"/>
        </xdr:cNvSpPr>
      </xdr:nvSpPr>
      <xdr:spPr>
        <a:xfrm>
          <a:off x="19107150" y="184851675"/>
          <a:ext cx="476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268</xdr:row>
      <xdr:rowOff>0</xdr:rowOff>
    </xdr:from>
    <xdr:ext cx="47625" cy="733425"/>
    <xdr:sp>
      <xdr:nvSpPr>
        <xdr:cNvPr id="65" name="AutoShape 36864" descr="https://tender.sk.kz/OA_HTML/cabo/images/swan/t.gif"/>
        <xdr:cNvSpPr>
          <a:spLocks noChangeAspect="1"/>
        </xdr:cNvSpPr>
      </xdr:nvSpPr>
      <xdr:spPr>
        <a:xfrm>
          <a:off x="19107150" y="184851675"/>
          <a:ext cx="476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268</xdr:row>
      <xdr:rowOff>0</xdr:rowOff>
    </xdr:from>
    <xdr:ext cx="47625" cy="38100"/>
    <xdr:sp>
      <xdr:nvSpPr>
        <xdr:cNvPr id="66" name="AutoShape 36864" descr="https://tender.sk.kz/OA_HTML/cabo/images/swan/t.gif"/>
        <xdr:cNvSpPr>
          <a:spLocks noChangeAspect="1"/>
        </xdr:cNvSpPr>
      </xdr:nvSpPr>
      <xdr:spPr>
        <a:xfrm>
          <a:off x="19107150" y="184851675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281</xdr:row>
      <xdr:rowOff>0</xdr:rowOff>
    </xdr:from>
    <xdr:ext cx="47625" cy="47625"/>
    <xdr:sp>
      <xdr:nvSpPr>
        <xdr:cNvPr id="67" name="AutoShape 36864" descr="https://tender.sk.kz/OA_HTML/cabo/images/swan/t.gif"/>
        <xdr:cNvSpPr>
          <a:spLocks noChangeAspect="1"/>
        </xdr:cNvSpPr>
      </xdr:nvSpPr>
      <xdr:spPr>
        <a:xfrm>
          <a:off x="19107150" y="194643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281</xdr:row>
      <xdr:rowOff>0</xdr:rowOff>
    </xdr:from>
    <xdr:ext cx="47625" cy="47625"/>
    <xdr:sp>
      <xdr:nvSpPr>
        <xdr:cNvPr id="68" name="AutoShape 36864" descr="https://tender.sk.kz/OA_HTML/cabo/images/swan/t.gif"/>
        <xdr:cNvSpPr>
          <a:spLocks noChangeAspect="1"/>
        </xdr:cNvSpPr>
      </xdr:nvSpPr>
      <xdr:spPr>
        <a:xfrm>
          <a:off x="19107150" y="194643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723900"/>
    <xdr:sp>
      <xdr:nvSpPr>
        <xdr:cNvPr id="69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70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47625"/>
    <xdr:sp>
      <xdr:nvSpPr>
        <xdr:cNvPr id="71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315</xdr:row>
      <xdr:rowOff>0</xdr:rowOff>
    </xdr:from>
    <xdr:ext cx="47625" cy="323850"/>
    <xdr:sp>
      <xdr:nvSpPr>
        <xdr:cNvPr id="72" name="AutoShape 36864" descr="https://tender.sk.kz/OA_HTML/cabo/images/swan/t.gif"/>
        <xdr:cNvSpPr>
          <a:spLocks noChangeAspect="1"/>
        </xdr:cNvSpPr>
      </xdr:nvSpPr>
      <xdr:spPr>
        <a:xfrm>
          <a:off x="19107150" y="22227540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283</xdr:row>
      <xdr:rowOff>0</xdr:rowOff>
    </xdr:from>
    <xdr:ext cx="47625" cy="47625"/>
    <xdr:sp>
      <xdr:nvSpPr>
        <xdr:cNvPr id="73" name="AutoShape 36864" descr="https://tender.sk.kz/OA_HTML/cabo/images/swan/t.gif"/>
        <xdr:cNvSpPr>
          <a:spLocks noChangeAspect="1"/>
        </xdr:cNvSpPr>
      </xdr:nvSpPr>
      <xdr:spPr>
        <a:xfrm>
          <a:off x="19107150" y="1956149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321</xdr:row>
      <xdr:rowOff>0</xdr:rowOff>
    </xdr:from>
    <xdr:ext cx="47625" cy="47625"/>
    <xdr:sp>
      <xdr:nvSpPr>
        <xdr:cNvPr id="74" name="AutoShape 36864" descr="https://tender.sk.kz/OA_HTML/cabo/images/swan/t.gif"/>
        <xdr:cNvSpPr>
          <a:spLocks noChangeAspect="1"/>
        </xdr:cNvSpPr>
      </xdr:nvSpPr>
      <xdr:spPr>
        <a:xfrm>
          <a:off x="19107150" y="2295810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282</xdr:row>
      <xdr:rowOff>0</xdr:rowOff>
    </xdr:from>
    <xdr:ext cx="47625" cy="47625"/>
    <xdr:sp>
      <xdr:nvSpPr>
        <xdr:cNvPr id="75" name="AutoShape 36864" descr="https://tender.sk.kz/OA_HTML/cabo/images/swan/t.gif"/>
        <xdr:cNvSpPr>
          <a:spLocks noChangeAspect="1"/>
        </xdr:cNvSpPr>
      </xdr:nvSpPr>
      <xdr:spPr>
        <a:xfrm>
          <a:off x="19107150" y="1951291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282</xdr:row>
      <xdr:rowOff>0</xdr:rowOff>
    </xdr:from>
    <xdr:ext cx="47625" cy="47625"/>
    <xdr:sp>
      <xdr:nvSpPr>
        <xdr:cNvPr id="76" name="AutoShape 36864" descr="https://tender.sk.kz/OA_HTML/cabo/images/swan/t.gif"/>
        <xdr:cNvSpPr>
          <a:spLocks noChangeAspect="1"/>
        </xdr:cNvSpPr>
      </xdr:nvSpPr>
      <xdr:spPr>
        <a:xfrm>
          <a:off x="19107150" y="1951291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282</xdr:row>
      <xdr:rowOff>0</xdr:rowOff>
    </xdr:from>
    <xdr:ext cx="47625" cy="47625"/>
    <xdr:sp>
      <xdr:nvSpPr>
        <xdr:cNvPr id="77" name="AutoShape 36864" descr="https://tender.sk.kz/OA_HTML/cabo/images/swan/t.gif"/>
        <xdr:cNvSpPr>
          <a:spLocks noChangeAspect="1"/>
        </xdr:cNvSpPr>
      </xdr:nvSpPr>
      <xdr:spPr>
        <a:xfrm>
          <a:off x="19107150" y="1951291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276</xdr:row>
      <xdr:rowOff>0</xdr:rowOff>
    </xdr:from>
    <xdr:ext cx="47625" cy="47625"/>
    <xdr:sp>
      <xdr:nvSpPr>
        <xdr:cNvPr id="78" name="AutoShape 36864" descr="https://tender.sk.kz/OA_HTML/cabo/images/swan/t.gif"/>
        <xdr:cNvSpPr>
          <a:spLocks noChangeAspect="1"/>
        </xdr:cNvSpPr>
      </xdr:nvSpPr>
      <xdr:spPr>
        <a:xfrm>
          <a:off x="19107150" y="1906428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249</xdr:row>
      <xdr:rowOff>0</xdr:rowOff>
    </xdr:from>
    <xdr:ext cx="47625" cy="47625"/>
    <xdr:sp>
      <xdr:nvSpPr>
        <xdr:cNvPr id="79" name="AutoShape 1024" descr="https://tender.sk.kz/OA_HTML/cabo/images/swan/t.gif"/>
        <xdr:cNvSpPr>
          <a:spLocks noChangeAspect="1"/>
        </xdr:cNvSpPr>
      </xdr:nvSpPr>
      <xdr:spPr>
        <a:xfrm>
          <a:off x="6810375" y="164973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248</xdr:row>
      <xdr:rowOff>0</xdr:rowOff>
    </xdr:from>
    <xdr:ext cx="47625" cy="47625"/>
    <xdr:sp>
      <xdr:nvSpPr>
        <xdr:cNvPr id="80" name="AutoShape 1025" descr="https://tender.sk.kz/OA_HTML/cabo/images/swan/t.gif"/>
        <xdr:cNvSpPr>
          <a:spLocks noChangeAspect="1"/>
        </xdr:cNvSpPr>
      </xdr:nvSpPr>
      <xdr:spPr>
        <a:xfrm>
          <a:off x="6810375" y="1637157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256</xdr:row>
      <xdr:rowOff>0</xdr:rowOff>
    </xdr:from>
    <xdr:ext cx="47625" cy="209550"/>
    <xdr:sp>
      <xdr:nvSpPr>
        <xdr:cNvPr id="81" name="AutoShape 36864" descr="https://tender.sk.kz/OA_HTML/cabo/images/swan/t.gif"/>
        <xdr:cNvSpPr>
          <a:spLocks noChangeAspect="1"/>
        </xdr:cNvSpPr>
      </xdr:nvSpPr>
      <xdr:spPr>
        <a:xfrm>
          <a:off x="19107150" y="172821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256</xdr:row>
      <xdr:rowOff>0</xdr:rowOff>
    </xdr:from>
    <xdr:ext cx="47625" cy="323850"/>
    <xdr:sp>
      <xdr:nvSpPr>
        <xdr:cNvPr id="82" name="AutoShape 36864" descr="https://tender.sk.kz/OA_HTML/cabo/images/swan/t.gif"/>
        <xdr:cNvSpPr>
          <a:spLocks noChangeAspect="1"/>
        </xdr:cNvSpPr>
      </xdr:nvSpPr>
      <xdr:spPr>
        <a:xfrm>
          <a:off x="19107150" y="17282160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256</xdr:row>
      <xdr:rowOff>0</xdr:rowOff>
    </xdr:from>
    <xdr:ext cx="47625" cy="323850"/>
    <xdr:sp>
      <xdr:nvSpPr>
        <xdr:cNvPr id="83" name="AutoShape 36864" descr="https://tender.sk.kz/OA_HTML/cabo/images/swan/t.gif"/>
        <xdr:cNvSpPr>
          <a:spLocks noChangeAspect="1"/>
        </xdr:cNvSpPr>
      </xdr:nvSpPr>
      <xdr:spPr>
        <a:xfrm>
          <a:off x="19107150" y="17282160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256</xdr:row>
      <xdr:rowOff>0</xdr:rowOff>
    </xdr:from>
    <xdr:ext cx="47625" cy="323850"/>
    <xdr:sp>
      <xdr:nvSpPr>
        <xdr:cNvPr id="84" name="AutoShape 36864" descr="https://tender.sk.kz/OA_HTML/cabo/images/swan/t.gif"/>
        <xdr:cNvSpPr>
          <a:spLocks noChangeAspect="1"/>
        </xdr:cNvSpPr>
      </xdr:nvSpPr>
      <xdr:spPr>
        <a:xfrm>
          <a:off x="19107150" y="17282160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256</xdr:row>
      <xdr:rowOff>0</xdr:rowOff>
    </xdr:from>
    <xdr:ext cx="47625" cy="323850"/>
    <xdr:sp>
      <xdr:nvSpPr>
        <xdr:cNvPr id="85" name="AutoShape 36864" descr="https://tender.sk.kz/OA_HTML/cabo/images/swan/t.gif"/>
        <xdr:cNvSpPr>
          <a:spLocks noChangeAspect="1"/>
        </xdr:cNvSpPr>
      </xdr:nvSpPr>
      <xdr:spPr>
        <a:xfrm>
          <a:off x="19107150" y="17282160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257</xdr:row>
      <xdr:rowOff>0</xdr:rowOff>
    </xdr:from>
    <xdr:ext cx="47625" cy="47625"/>
    <xdr:sp>
      <xdr:nvSpPr>
        <xdr:cNvPr id="86" name="AutoShape 36864" descr="https://tender.sk.kz/OA_HTML/cabo/images/swan/t.gif"/>
        <xdr:cNvSpPr>
          <a:spLocks noChangeAspect="1"/>
        </xdr:cNvSpPr>
      </xdr:nvSpPr>
      <xdr:spPr>
        <a:xfrm>
          <a:off x="19107150" y="1729835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257</xdr:row>
      <xdr:rowOff>0</xdr:rowOff>
    </xdr:from>
    <xdr:ext cx="47625" cy="47625"/>
    <xdr:sp>
      <xdr:nvSpPr>
        <xdr:cNvPr id="87" name="AutoShape 36864" descr="https://tender.sk.kz/OA_HTML/cabo/images/swan/t.gif"/>
        <xdr:cNvSpPr>
          <a:spLocks noChangeAspect="1"/>
        </xdr:cNvSpPr>
      </xdr:nvSpPr>
      <xdr:spPr>
        <a:xfrm>
          <a:off x="19107150" y="1729835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256</xdr:row>
      <xdr:rowOff>0</xdr:rowOff>
    </xdr:from>
    <xdr:ext cx="47625" cy="209550"/>
    <xdr:sp>
      <xdr:nvSpPr>
        <xdr:cNvPr id="88" name="AutoShape 36864" descr="https://tender.sk.kz/OA_HTML/cabo/images/swan/t.gif"/>
        <xdr:cNvSpPr>
          <a:spLocks noChangeAspect="1"/>
        </xdr:cNvSpPr>
      </xdr:nvSpPr>
      <xdr:spPr>
        <a:xfrm>
          <a:off x="19107150" y="172821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327"/>
  <sheetViews>
    <sheetView tabSelected="1" zoomScale="70" zoomScaleNormal="70" zoomScaleSheetLayoutView="87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12" sqref="G12"/>
    </sheetView>
  </sheetViews>
  <sheetFormatPr defaultColWidth="9.140625" defaultRowHeight="12.75"/>
  <cols>
    <col min="1" max="1" width="5.421875" style="4" customWidth="1"/>
    <col min="2" max="2" width="7.421875" style="47" customWidth="1"/>
    <col min="3" max="3" width="18.421875" style="8" customWidth="1"/>
    <col min="4" max="4" width="14.421875" style="8" customWidth="1"/>
    <col min="5" max="5" width="20.8515625" style="66" customWidth="1"/>
    <col min="6" max="6" width="35.57421875" style="66" customWidth="1"/>
    <col min="7" max="7" width="30.00390625" style="66" customWidth="1"/>
    <col min="8" max="8" width="6.57421875" style="54" customWidth="1"/>
    <col min="9" max="9" width="8.00390625" style="54" customWidth="1"/>
    <col min="10" max="10" width="14.00390625" style="4" customWidth="1"/>
    <col min="11" max="11" width="13.140625" style="4" customWidth="1"/>
    <col min="12" max="12" width="13.28125" style="54" customWidth="1"/>
    <col min="13" max="13" width="17.57421875" style="54" customWidth="1"/>
    <col min="14" max="14" width="9.28125" style="4" customWidth="1"/>
    <col min="15" max="15" width="11.00390625" style="54" customWidth="1"/>
    <col min="16" max="16" width="13.57421875" style="47" customWidth="1"/>
    <col min="17" max="17" width="7.421875" style="54" customWidth="1"/>
    <col min="18" max="18" width="11.140625" style="4" customWidth="1"/>
    <col min="19" max="19" width="13.421875" style="4" customWidth="1"/>
    <col min="20" max="20" width="16.00390625" style="4" customWidth="1"/>
    <col min="21" max="21" width="22.00390625" style="4" customWidth="1"/>
    <col min="22" max="22" width="19.00390625" style="4" customWidth="1"/>
    <col min="23" max="23" width="8.7109375" style="4" customWidth="1"/>
    <col min="24" max="24" width="10.00390625" style="4" customWidth="1"/>
    <col min="25" max="25" width="16.421875" style="4" customWidth="1"/>
    <col min="26" max="26" width="4.421875" style="4" hidden="1" customWidth="1"/>
    <col min="27" max="27" width="13.8515625" style="54" customWidth="1"/>
    <col min="28" max="28" width="17.00390625" style="41" customWidth="1"/>
    <col min="29" max="29" width="18.7109375" style="5" customWidth="1"/>
    <col min="30" max="30" width="24.57421875" style="5" customWidth="1"/>
    <col min="31" max="31" width="26.140625" style="5" customWidth="1"/>
    <col min="32" max="32" width="12.7109375" style="5" customWidth="1"/>
    <col min="33" max="74" width="9.140625" style="5" customWidth="1"/>
    <col min="75" max="16384" width="9.140625" style="4" customWidth="1"/>
  </cols>
  <sheetData>
    <row r="1" spans="2:25" ht="12.75" customHeight="1">
      <c r="B1" s="3"/>
      <c r="C1" s="2"/>
      <c r="D1" s="2"/>
      <c r="E1" s="65"/>
      <c r="F1" s="65"/>
      <c r="G1" s="65"/>
      <c r="H1" s="48"/>
      <c r="I1" s="48"/>
      <c r="J1" s="1"/>
      <c r="K1" s="1"/>
      <c r="L1" s="48"/>
      <c r="M1" s="48"/>
      <c r="N1" s="1"/>
      <c r="O1" s="48"/>
      <c r="P1" s="3"/>
      <c r="Q1" s="48"/>
      <c r="R1" s="1"/>
      <c r="S1" s="1"/>
      <c r="T1" s="1"/>
      <c r="U1" s="1"/>
      <c r="V1" s="1"/>
      <c r="W1" s="133" t="s">
        <v>45</v>
      </c>
      <c r="X1" s="133"/>
      <c r="Y1" s="133"/>
    </row>
    <row r="2" spans="2:25" ht="13.5" customHeight="1">
      <c r="B2" s="3"/>
      <c r="C2" s="2"/>
      <c r="D2" s="2"/>
      <c r="E2" s="65"/>
      <c r="F2" s="65"/>
      <c r="G2" s="65"/>
      <c r="H2" s="48"/>
      <c r="I2" s="48"/>
      <c r="J2" s="1"/>
      <c r="K2" s="1"/>
      <c r="L2" s="48"/>
      <c r="M2" s="48"/>
      <c r="N2" s="1"/>
      <c r="O2" s="48"/>
      <c r="P2" s="3"/>
      <c r="Q2" s="48"/>
      <c r="R2" s="1"/>
      <c r="S2" s="1"/>
      <c r="T2" s="1"/>
      <c r="U2" s="1"/>
      <c r="V2" s="1"/>
      <c r="W2" s="131" t="s">
        <v>126</v>
      </c>
      <c r="X2" s="131"/>
      <c r="Y2" s="131"/>
    </row>
    <row r="3" spans="2:25" ht="13.5" customHeight="1">
      <c r="B3" s="3"/>
      <c r="C3" s="2"/>
      <c r="D3" s="2"/>
      <c r="E3" s="65"/>
      <c r="F3" s="65"/>
      <c r="G3" s="65"/>
      <c r="H3" s="48"/>
      <c r="I3" s="48"/>
      <c r="J3" s="1"/>
      <c r="K3" s="1"/>
      <c r="L3" s="48"/>
      <c r="M3" s="48"/>
      <c r="N3" s="1"/>
      <c r="O3" s="48"/>
      <c r="P3" s="3"/>
      <c r="Q3" s="48"/>
      <c r="R3" s="1"/>
      <c r="S3" s="1"/>
      <c r="T3" s="1"/>
      <c r="U3" s="1"/>
      <c r="V3" s="1"/>
      <c r="W3" s="64"/>
      <c r="X3" s="64"/>
      <c r="Y3" s="64"/>
    </row>
    <row r="4" spans="2:24" ht="13.5" customHeight="1">
      <c r="B4" s="3"/>
      <c r="C4" s="2"/>
      <c r="D4" s="2"/>
      <c r="E4" s="65"/>
      <c r="F4" s="65"/>
      <c r="G4" s="65"/>
      <c r="H4" s="48"/>
      <c r="I4" s="48"/>
      <c r="J4" s="1"/>
      <c r="K4" s="1"/>
      <c r="L4" s="48"/>
      <c r="M4" s="48"/>
      <c r="N4" s="1"/>
      <c r="O4" s="48"/>
      <c r="P4" s="3"/>
      <c r="Q4" s="48"/>
      <c r="R4" s="1"/>
      <c r="S4" s="1"/>
      <c r="T4" s="1"/>
      <c r="U4" s="1"/>
      <c r="V4" s="1"/>
      <c r="X4" s="7"/>
    </row>
    <row r="5" spans="7:22" ht="12.75">
      <c r="G5" s="132" t="s">
        <v>491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7"/>
      <c r="S5" s="7"/>
      <c r="T5" s="6"/>
      <c r="V5" s="6"/>
    </row>
    <row r="6" spans="4:28" ht="19.5" customHeight="1" thickBot="1">
      <c r="D6" s="9"/>
      <c r="E6" s="10"/>
      <c r="F6" s="10"/>
      <c r="G6" s="10"/>
      <c r="H6" s="49"/>
      <c r="I6" s="49"/>
      <c r="J6" s="10"/>
      <c r="K6" s="10"/>
      <c r="L6" s="49"/>
      <c r="M6" s="49"/>
      <c r="N6" s="10"/>
      <c r="O6" s="49"/>
      <c r="P6" s="11"/>
      <c r="Q6" s="49"/>
      <c r="R6" s="10"/>
      <c r="S6" s="10"/>
      <c r="T6" s="10"/>
      <c r="U6" s="11"/>
      <c r="V6" s="10"/>
      <c r="W6" s="10"/>
      <c r="X6" s="10"/>
      <c r="AB6" s="60"/>
    </row>
    <row r="7" spans="2:32" ht="115.5" customHeight="1" thickBot="1">
      <c r="B7" s="12" t="s">
        <v>0</v>
      </c>
      <c r="C7" s="13" t="s">
        <v>19</v>
      </c>
      <c r="D7" s="13" t="s">
        <v>25</v>
      </c>
      <c r="E7" s="67" t="s">
        <v>20</v>
      </c>
      <c r="F7" s="67" t="s">
        <v>23</v>
      </c>
      <c r="G7" s="67" t="s">
        <v>26</v>
      </c>
      <c r="H7" s="50" t="s">
        <v>1</v>
      </c>
      <c r="I7" s="50" t="s">
        <v>2</v>
      </c>
      <c r="J7" s="12" t="s">
        <v>29</v>
      </c>
      <c r="K7" s="12" t="s">
        <v>21</v>
      </c>
      <c r="L7" s="50" t="s">
        <v>3</v>
      </c>
      <c r="M7" s="50" t="s">
        <v>4</v>
      </c>
      <c r="N7" s="12" t="s">
        <v>28</v>
      </c>
      <c r="O7" s="70" t="s">
        <v>5</v>
      </c>
      <c r="P7" s="70" t="s">
        <v>24</v>
      </c>
      <c r="Q7" s="50" t="s">
        <v>6</v>
      </c>
      <c r="R7" s="12" t="s">
        <v>7</v>
      </c>
      <c r="S7" s="12" t="s">
        <v>8</v>
      </c>
      <c r="T7" s="12" t="s">
        <v>9</v>
      </c>
      <c r="U7" s="12" t="s">
        <v>22</v>
      </c>
      <c r="V7" s="12" t="s">
        <v>10</v>
      </c>
      <c r="W7" s="12" t="s">
        <v>27</v>
      </c>
      <c r="X7" s="14" t="s">
        <v>11</v>
      </c>
      <c r="Y7" s="15" t="s">
        <v>12</v>
      </c>
      <c r="AA7" s="59"/>
      <c r="AB7" s="59"/>
      <c r="AC7" s="59"/>
      <c r="AD7" s="59"/>
      <c r="AE7" s="59"/>
      <c r="AF7" s="59"/>
    </row>
    <row r="8" spans="2:74" s="20" customFormat="1" ht="12.75" customHeight="1" thickBot="1">
      <c r="B8" s="16">
        <v>1</v>
      </c>
      <c r="C8" s="18">
        <v>2</v>
      </c>
      <c r="D8" s="18">
        <v>3</v>
      </c>
      <c r="E8" s="68">
        <v>4</v>
      </c>
      <c r="F8" s="68">
        <v>5</v>
      </c>
      <c r="G8" s="68">
        <v>6</v>
      </c>
      <c r="H8" s="51">
        <v>7</v>
      </c>
      <c r="I8" s="51">
        <v>8</v>
      </c>
      <c r="J8" s="17">
        <v>9</v>
      </c>
      <c r="K8" s="17">
        <v>10</v>
      </c>
      <c r="L8" s="51">
        <v>11</v>
      </c>
      <c r="M8" s="51">
        <v>12</v>
      </c>
      <c r="N8" s="17">
        <v>13</v>
      </c>
      <c r="O8" s="51">
        <v>14</v>
      </c>
      <c r="P8" s="17">
        <v>15</v>
      </c>
      <c r="Q8" s="51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9">
        <v>24</v>
      </c>
      <c r="AA8" s="58"/>
      <c r="AB8" s="6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</row>
    <row r="9" spans="2:25" ht="12.75">
      <c r="B9" s="63" t="s">
        <v>13</v>
      </c>
      <c r="C9" s="23"/>
      <c r="D9" s="23"/>
      <c r="E9" s="22"/>
      <c r="F9" s="22"/>
      <c r="G9" s="22"/>
      <c r="H9" s="52"/>
      <c r="I9" s="52"/>
      <c r="J9" s="22"/>
      <c r="K9" s="22"/>
      <c r="L9" s="52"/>
      <c r="M9" s="52"/>
      <c r="N9" s="22"/>
      <c r="O9" s="52"/>
      <c r="P9" s="24"/>
      <c r="Q9" s="52"/>
      <c r="R9" s="22"/>
      <c r="S9" s="22"/>
      <c r="T9" s="22"/>
      <c r="U9" s="22"/>
      <c r="V9" s="25"/>
      <c r="W9" s="25"/>
      <c r="X9" s="26"/>
      <c r="Y9" s="26"/>
    </row>
    <row r="10" spans="2:25" ht="40.5" customHeight="1">
      <c r="B10" s="27" t="s">
        <v>227</v>
      </c>
      <c r="C10" s="35" t="s">
        <v>225</v>
      </c>
      <c r="D10" s="35" t="s">
        <v>708</v>
      </c>
      <c r="E10" s="28" t="s">
        <v>97</v>
      </c>
      <c r="F10" s="28" t="s">
        <v>1368</v>
      </c>
      <c r="G10" s="28" t="s">
        <v>53</v>
      </c>
      <c r="H10" s="71" t="s">
        <v>32</v>
      </c>
      <c r="I10" s="27">
        <v>100</v>
      </c>
      <c r="J10" s="27">
        <v>711000000</v>
      </c>
      <c r="K10" s="27" t="s">
        <v>274</v>
      </c>
      <c r="L10" s="72" t="s">
        <v>33</v>
      </c>
      <c r="M10" s="73" t="s">
        <v>54</v>
      </c>
      <c r="N10" s="29" t="s">
        <v>30</v>
      </c>
      <c r="O10" s="72" t="s">
        <v>43</v>
      </c>
      <c r="P10" s="74" t="s">
        <v>55</v>
      </c>
      <c r="Q10" s="109" t="s">
        <v>56</v>
      </c>
      <c r="R10" s="74" t="s">
        <v>101</v>
      </c>
      <c r="S10" s="76">
        <f>U10/T10</f>
        <v>1011892.4508790072</v>
      </c>
      <c r="T10" s="76">
        <v>19.34</v>
      </c>
      <c r="U10" s="30">
        <v>19570000</v>
      </c>
      <c r="V10" s="30">
        <f aca="true" t="shared" si="0" ref="V10:V15">U10*1.12</f>
        <v>21918400.000000004</v>
      </c>
      <c r="W10" s="77" t="s">
        <v>255</v>
      </c>
      <c r="X10" s="29">
        <v>2016</v>
      </c>
      <c r="Y10" s="27"/>
    </row>
    <row r="11" spans="2:25" ht="40.5" customHeight="1">
      <c r="B11" s="27" t="s">
        <v>228</v>
      </c>
      <c r="C11" s="35" t="s">
        <v>225</v>
      </c>
      <c r="D11" s="35" t="s">
        <v>708</v>
      </c>
      <c r="E11" s="28" t="s">
        <v>97</v>
      </c>
      <c r="F11" s="28" t="s">
        <v>1368</v>
      </c>
      <c r="G11" s="28" t="s">
        <v>317</v>
      </c>
      <c r="H11" s="71" t="s">
        <v>32</v>
      </c>
      <c r="I11" s="27">
        <v>100</v>
      </c>
      <c r="J11" s="27">
        <v>711000000</v>
      </c>
      <c r="K11" s="27" t="s">
        <v>274</v>
      </c>
      <c r="L11" s="72" t="s">
        <v>35</v>
      </c>
      <c r="M11" s="78" t="s">
        <v>321</v>
      </c>
      <c r="N11" s="29" t="s">
        <v>30</v>
      </c>
      <c r="O11" s="72" t="s">
        <v>890</v>
      </c>
      <c r="P11" s="74" t="s">
        <v>55</v>
      </c>
      <c r="Q11" s="109" t="s">
        <v>56</v>
      </c>
      <c r="R11" s="74" t="s">
        <v>101</v>
      </c>
      <c r="S11" s="76">
        <f>U11/T11</f>
        <v>169286.4529472596</v>
      </c>
      <c r="T11" s="76">
        <v>19.34</v>
      </c>
      <c r="U11" s="30">
        <v>3274000.0000000005</v>
      </c>
      <c r="V11" s="30">
        <f t="shared" si="0"/>
        <v>3666880.000000001</v>
      </c>
      <c r="W11" s="77" t="s">
        <v>255</v>
      </c>
      <c r="X11" s="29">
        <v>2016</v>
      </c>
      <c r="Y11" s="27"/>
    </row>
    <row r="12" spans="2:32" ht="98.25" customHeight="1">
      <c r="B12" s="27" t="s">
        <v>229</v>
      </c>
      <c r="C12" s="35" t="s">
        <v>225</v>
      </c>
      <c r="D12" s="28" t="s">
        <v>1389</v>
      </c>
      <c r="E12" s="28" t="s">
        <v>98</v>
      </c>
      <c r="F12" s="28" t="s">
        <v>1390</v>
      </c>
      <c r="G12" s="28" t="s">
        <v>57</v>
      </c>
      <c r="H12" s="78" t="s">
        <v>32</v>
      </c>
      <c r="I12" s="27">
        <v>100</v>
      </c>
      <c r="J12" s="27">
        <v>711000000</v>
      </c>
      <c r="K12" s="27" t="s">
        <v>274</v>
      </c>
      <c r="L12" s="78" t="s">
        <v>35</v>
      </c>
      <c r="M12" s="78" t="s">
        <v>54</v>
      </c>
      <c r="N12" s="29" t="s">
        <v>30</v>
      </c>
      <c r="O12" s="27" t="s">
        <v>976</v>
      </c>
      <c r="P12" s="78" t="s">
        <v>58</v>
      </c>
      <c r="Q12" s="71" t="s">
        <v>102</v>
      </c>
      <c r="R12" s="71" t="s">
        <v>103</v>
      </c>
      <c r="S12" s="77">
        <f>U12/T12</f>
        <v>780680.5625</v>
      </c>
      <c r="T12" s="76">
        <v>16</v>
      </c>
      <c r="U12" s="30">
        <v>12490889</v>
      </c>
      <c r="V12" s="77">
        <f t="shared" si="0"/>
        <v>13989795.680000002</v>
      </c>
      <c r="W12" s="77" t="s">
        <v>255</v>
      </c>
      <c r="X12" s="29">
        <v>2016</v>
      </c>
      <c r="Y12" s="27"/>
      <c r="AA12" s="79"/>
      <c r="AB12" s="80"/>
      <c r="AC12" s="81"/>
      <c r="AD12" s="80"/>
      <c r="AE12" s="80"/>
      <c r="AF12" s="80"/>
    </row>
    <row r="13" spans="2:25" ht="51">
      <c r="B13" s="27" t="s">
        <v>230</v>
      </c>
      <c r="C13" s="35" t="s">
        <v>225</v>
      </c>
      <c r="D13" s="35" t="s">
        <v>310</v>
      </c>
      <c r="E13" s="28" t="s">
        <v>311</v>
      </c>
      <c r="F13" s="28" t="s">
        <v>312</v>
      </c>
      <c r="G13" s="28" t="s">
        <v>137</v>
      </c>
      <c r="H13" s="76" t="s">
        <v>32</v>
      </c>
      <c r="I13" s="76">
        <v>70</v>
      </c>
      <c r="J13" s="27">
        <v>711000000</v>
      </c>
      <c r="K13" s="27" t="s">
        <v>274</v>
      </c>
      <c r="L13" s="29" t="s">
        <v>41</v>
      </c>
      <c r="M13" s="78" t="s">
        <v>54</v>
      </c>
      <c r="N13" s="29" t="s">
        <v>30</v>
      </c>
      <c r="O13" s="27" t="s">
        <v>47</v>
      </c>
      <c r="P13" s="29" t="s">
        <v>31</v>
      </c>
      <c r="Q13" s="109" t="s">
        <v>139</v>
      </c>
      <c r="R13" s="71" t="s">
        <v>140</v>
      </c>
      <c r="S13" s="83">
        <v>1000</v>
      </c>
      <c r="T13" s="76">
        <v>150</v>
      </c>
      <c r="U13" s="84">
        <f>T13*S13</f>
        <v>150000</v>
      </c>
      <c r="V13" s="77">
        <f t="shared" si="0"/>
        <v>168000.00000000003</v>
      </c>
      <c r="W13" s="77" t="s">
        <v>255</v>
      </c>
      <c r="X13" s="29">
        <v>2016</v>
      </c>
      <c r="Y13" s="85"/>
    </row>
    <row r="14" spans="2:25" ht="40.5" customHeight="1">
      <c r="B14" s="27" t="s">
        <v>231</v>
      </c>
      <c r="C14" s="35" t="s">
        <v>225</v>
      </c>
      <c r="D14" s="35" t="s">
        <v>310</v>
      </c>
      <c r="E14" s="28" t="s">
        <v>311</v>
      </c>
      <c r="F14" s="28" t="s">
        <v>312</v>
      </c>
      <c r="G14" s="28" t="s">
        <v>137</v>
      </c>
      <c r="H14" s="76" t="s">
        <v>32</v>
      </c>
      <c r="I14" s="76">
        <v>70</v>
      </c>
      <c r="J14" s="27">
        <v>711000000</v>
      </c>
      <c r="K14" s="27" t="s">
        <v>274</v>
      </c>
      <c r="L14" s="29" t="s">
        <v>262</v>
      </c>
      <c r="M14" s="78" t="s">
        <v>321</v>
      </c>
      <c r="N14" s="29" t="s">
        <v>30</v>
      </c>
      <c r="O14" s="27" t="s">
        <v>34</v>
      </c>
      <c r="P14" s="29" t="s">
        <v>31</v>
      </c>
      <c r="Q14" s="109" t="s">
        <v>139</v>
      </c>
      <c r="R14" s="71" t="s">
        <v>140</v>
      </c>
      <c r="S14" s="83">
        <f>U14/T14</f>
        <v>6000</v>
      </c>
      <c r="T14" s="76">
        <v>150</v>
      </c>
      <c r="U14" s="84">
        <v>900000</v>
      </c>
      <c r="V14" s="77">
        <f t="shared" si="0"/>
        <v>1008000.0000000001</v>
      </c>
      <c r="W14" s="77" t="s">
        <v>255</v>
      </c>
      <c r="X14" s="29">
        <v>2016</v>
      </c>
      <c r="Y14" s="85"/>
    </row>
    <row r="15" spans="2:25" ht="55.5" customHeight="1">
      <c r="B15" s="27" t="s">
        <v>232</v>
      </c>
      <c r="C15" s="35" t="s">
        <v>225</v>
      </c>
      <c r="D15" s="35" t="s">
        <v>709</v>
      </c>
      <c r="E15" s="28" t="s">
        <v>311</v>
      </c>
      <c r="F15" s="28" t="s">
        <v>1369</v>
      </c>
      <c r="G15" s="28" t="s">
        <v>142</v>
      </c>
      <c r="H15" s="76" t="s">
        <v>32</v>
      </c>
      <c r="I15" s="76">
        <v>70</v>
      </c>
      <c r="J15" s="27">
        <v>711000000</v>
      </c>
      <c r="K15" s="27" t="s">
        <v>274</v>
      </c>
      <c r="L15" s="29" t="s">
        <v>41</v>
      </c>
      <c r="M15" s="78" t="s">
        <v>54</v>
      </c>
      <c r="N15" s="29" t="s">
        <v>30</v>
      </c>
      <c r="O15" s="27" t="s">
        <v>47</v>
      </c>
      <c r="P15" s="29" t="s">
        <v>31</v>
      </c>
      <c r="Q15" s="109" t="s">
        <v>139</v>
      </c>
      <c r="R15" s="71" t="s">
        <v>140</v>
      </c>
      <c r="S15" s="83">
        <v>15483.87</v>
      </c>
      <c r="T15" s="76">
        <v>155</v>
      </c>
      <c r="U15" s="84">
        <f>T15*S15</f>
        <v>2399999.85</v>
      </c>
      <c r="V15" s="77">
        <f t="shared" si="0"/>
        <v>2687999.8320000004</v>
      </c>
      <c r="W15" s="77" t="s">
        <v>255</v>
      </c>
      <c r="X15" s="29">
        <v>2016</v>
      </c>
      <c r="Y15" s="85"/>
    </row>
    <row r="16" spans="2:25" ht="51">
      <c r="B16" s="27" t="s">
        <v>233</v>
      </c>
      <c r="C16" s="35" t="s">
        <v>225</v>
      </c>
      <c r="D16" s="35" t="s">
        <v>710</v>
      </c>
      <c r="E16" s="28" t="s">
        <v>141</v>
      </c>
      <c r="F16" s="28" t="s">
        <v>1370</v>
      </c>
      <c r="G16" s="28" t="s">
        <v>143</v>
      </c>
      <c r="H16" s="76" t="s">
        <v>32</v>
      </c>
      <c r="I16" s="76">
        <v>50</v>
      </c>
      <c r="J16" s="27">
        <v>711000000</v>
      </c>
      <c r="K16" s="27" t="s">
        <v>274</v>
      </c>
      <c r="L16" s="29" t="s">
        <v>262</v>
      </c>
      <c r="M16" s="78" t="s">
        <v>54</v>
      </c>
      <c r="N16" s="29" t="s">
        <v>30</v>
      </c>
      <c r="O16" s="27" t="s">
        <v>34</v>
      </c>
      <c r="P16" s="29" t="s">
        <v>31</v>
      </c>
      <c r="Q16" s="109" t="s">
        <v>139</v>
      </c>
      <c r="R16" s="71" t="s">
        <v>140</v>
      </c>
      <c r="S16" s="83">
        <v>22666.666</v>
      </c>
      <c r="T16" s="76">
        <v>150</v>
      </c>
      <c r="U16" s="84">
        <f>T16*S16</f>
        <v>3399999.9000000004</v>
      </c>
      <c r="V16" s="77">
        <v>143360</v>
      </c>
      <c r="W16" s="77" t="s">
        <v>255</v>
      </c>
      <c r="X16" s="29">
        <v>2016</v>
      </c>
      <c r="Y16" s="85"/>
    </row>
    <row r="17" spans="2:25" ht="58.5" customHeight="1">
      <c r="B17" s="27" t="s">
        <v>234</v>
      </c>
      <c r="C17" s="35" t="s">
        <v>225</v>
      </c>
      <c r="D17" s="35" t="s">
        <v>313</v>
      </c>
      <c r="E17" s="28" t="s">
        <v>314</v>
      </c>
      <c r="F17" s="28" t="s">
        <v>315</v>
      </c>
      <c r="G17" s="28" t="s">
        <v>315</v>
      </c>
      <c r="H17" s="29" t="s">
        <v>96</v>
      </c>
      <c r="I17" s="29">
        <v>0</v>
      </c>
      <c r="J17" s="27">
        <v>711000000</v>
      </c>
      <c r="K17" s="27" t="s">
        <v>274</v>
      </c>
      <c r="L17" s="29" t="s">
        <v>41</v>
      </c>
      <c r="M17" s="78" t="s">
        <v>54</v>
      </c>
      <c r="N17" s="29" t="s">
        <v>30</v>
      </c>
      <c r="O17" s="27" t="s">
        <v>47</v>
      </c>
      <c r="P17" s="29" t="s">
        <v>31</v>
      </c>
      <c r="Q17" s="109" t="s">
        <v>139</v>
      </c>
      <c r="R17" s="71" t="s">
        <v>140</v>
      </c>
      <c r="S17" s="29">
        <v>1869.159</v>
      </c>
      <c r="T17" s="76">
        <v>2140</v>
      </c>
      <c r="U17" s="84">
        <f>T17*S17</f>
        <v>4000000.2600000002</v>
      </c>
      <c r="V17" s="84">
        <f>U17*1.12</f>
        <v>4480000.291200001</v>
      </c>
      <c r="W17" s="77"/>
      <c r="X17" s="29">
        <v>2016</v>
      </c>
      <c r="Y17" s="82"/>
    </row>
    <row r="18" spans="2:25" ht="58.5" customHeight="1">
      <c r="B18" s="27" t="s">
        <v>450</v>
      </c>
      <c r="C18" s="35" t="s">
        <v>225</v>
      </c>
      <c r="D18" s="35" t="s">
        <v>713</v>
      </c>
      <c r="E18" s="28" t="s">
        <v>711</v>
      </c>
      <c r="F18" s="28" t="s">
        <v>712</v>
      </c>
      <c r="G18" s="28" t="s">
        <v>411</v>
      </c>
      <c r="H18" s="29" t="s">
        <v>96</v>
      </c>
      <c r="I18" s="29">
        <v>0</v>
      </c>
      <c r="J18" s="27">
        <v>711000000</v>
      </c>
      <c r="K18" s="27" t="s">
        <v>274</v>
      </c>
      <c r="L18" s="29" t="s">
        <v>138</v>
      </c>
      <c r="M18" s="78" t="s">
        <v>54</v>
      </c>
      <c r="N18" s="29" t="s">
        <v>30</v>
      </c>
      <c r="O18" s="27" t="s">
        <v>40</v>
      </c>
      <c r="P18" s="29" t="s">
        <v>31</v>
      </c>
      <c r="Q18" s="109" t="s">
        <v>99</v>
      </c>
      <c r="R18" s="71" t="s">
        <v>100</v>
      </c>
      <c r="S18" s="29">
        <v>490</v>
      </c>
      <c r="T18" s="29">
        <v>51</v>
      </c>
      <c r="U18" s="84">
        <f aca="true" t="shared" si="1" ref="U18:U38">T18*S18</f>
        <v>24990</v>
      </c>
      <c r="V18" s="84">
        <f>U18*1.12</f>
        <v>27988.800000000003</v>
      </c>
      <c r="W18" s="77"/>
      <c r="X18" s="29">
        <v>2016</v>
      </c>
      <c r="Y18" s="82"/>
    </row>
    <row r="19" spans="2:25" ht="58.5" customHeight="1">
      <c r="B19" s="27" t="s">
        <v>451</v>
      </c>
      <c r="C19" s="86" t="s">
        <v>225</v>
      </c>
      <c r="D19" s="35" t="s">
        <v>720</v>
      </c>
      <c r="E19" s="28" t="s">
        <v>714</v>
      </c>
      <c r="F19" s="28" t="s">
        <v>721</v>
      </c>
      <c r="G19" s="28" t="s">
        <v>412</v>
      </c>
      <c r="H19" s="29" t="s">
        <v>96</v>
      </c>
      <c r="I19" s="29">
        <v>0</v>
      </c>
      <c r="J19" s="27">
        <v>711000000</v>
      </c>
      <c r="K19" s="27" t="s">
        <v>274</v>
      </c>
      <c r="L19" s="29" t="s">
        <v>138</v>
      </c>
      <c r="M19" s="78" t="s">
        <v>54</v>
      </c>
      <c r="N19" s="29" t="s">
        <v>30</v>
      </c>
      <c r="O19" s="27" t="s">
        <v>40</v>
      </c>
      <c r="P19" s="29" t="s">
        <v>31</v>
      </c>
      <c r="Q19" s="109" t="s">
        <v>99</v>
      </c>
      <c r="R19" s="71" t="s">
        <v>100</v>
      </c>
      <c r="S19" s="29">
        <v>8</v>
      </c>
      <c r="T19" s="29">
        <v>5295</v>
      </c>
      <c r="U19" s="84">
        <f t="shared" si="1"/>
        <v>42360</v>
      </c>
      <c r="V19" s="84">
        <f>U19*1.12</f>
        <v>47443.200000000004</v>
      </c>
      <c r="W19" s="77"/>
      <c r="X19" s="29">
        <v>2016</v>
      </c>
      <c r="Y19" s="82"/>
    </row>
    <row r="20" spans="2:25" ht="68.25" customHeight="1">
      <c r="B20" s="27" t="s">
        <v>452</v>
      </c>
      <c r="C20" s="35" t="s">
        <v>225</v>
      </c>
      <c r="D20" s="35" t="s">
        <v>715</v>
      </c>
      <c r="E20" s="28" t="s">
        <v>716</v>
      </c>
      <c r="F20" s="28" t="s">
        <v>717</v>
      </c>
      <c r="G20" s="28" t="s">
        <v>413</v>
      </c>
      <c r="H20" s="29" t="s">
        <v>96</v>
      </c>
      <c r="I20" s="29">
        <v>0</v>
      </c>
      <c r="J20" s="27">
        <v>711000000</v>
      </c>
      <c r="K20" s="27" t="s">
        <v>274</v>
      </c>
      <c r="L20" s="29" t="s">
        <v>138</v>
      </c>
      <c r="M20" s="78" t="s">
        <v>54</v>
      </c>
      <c r="N20" s="29" t="s">
        <v>30</v>
      </c>
      <c r="O20" s="27" t="s">
        <v>40</v>
      </c>
      <c r="P20" s="29" t="s">
        <v>31</v>
      </c>
      <c r="Q20" s="109" t="s">
        <v>99</v>
      </c>
      <c r="R20" s="71" t="s">
        <v>100</v>
      </c>
      <c r="S20" s="29">
        <v>22</v>
      </c>
      <c r="T20" s="29">
        <v>1580</v>
      </c>
      <c r="U20" s="84">
        <f t="shared" si="1"/>
        <v>34760</v>
      </c>
      <c r="V20" s="84">
        <f>U20*1.12</f>
        <v>38931.200000000004</v>
      </c>
      <c r="W20" s="77"/>
      <c r="X20" s="29">
        <v>2016</v>
      </c>
      <c r="Y20" s="82"/>
    </row>
    <row r="21" spans="2:25" ht="58.5" customHeight="1">
      <c r="B21" s="27" t="s">
        <v>453</v>
      </c>
      <c r="C21" s="35" t="s">
        <v>225</v>
      </c>
      <c r="D21" s="35" t="s">
        <v>718</v>
      </c>
      <c r="E21" s="28" t="s">
        <v>714</v>
      </c>
      <c r="F21" s="28" t="s">
        <v>719</v>
      </c>
      <c r="G21" s="28" t="s">
        <v>414</v>
      </c>
      <c r="H21" s="29" t="s">
        <v>96</v>
      </c>
      <c r="I21" s="29">
        <v>0</v>
      </c>
      <c r="J21" s="27">
        <v>711000000</v>
      </c>
      <c r="K21" s="27" t="s">
        <v>274</v>
      </c>
      <c r="L21" s="29" t="s">
        <v>138</v>
      </c>
      <c r="M21" s="78" t="s">
        <v>54</v>
      </c>
      <c r="N21" s="29" t="s">
        <v>30</v>
      </c>
      <c r="O21" s="27" t="s">
        <v>40</v>
      </c>
      <c r="P21" s="29" t="s">
        <v>31</v>
      </c>
      <c r="Q21" s="109" t="s">
        <v>99</v>
      </c>
      <c r="R21" s="71" t="s">
        <v>100</v>
      </c>
      <c r="S21" s="29">
        <v>5</v>
      </c>
      <c r="T21" s="29">
        <v>1795</v>
      </c>
      <c r="U21" s="84">
        <f t="shared" si="1"/>
        <v>8975</v>
      </c>
      <c r="V21" s="84">
        <f aca="true" t="shared" si="2" ref="V21:V38">U21*1.12</f>
        <v>10052.000000000002</v>
      </c>
      <c r="W21" s="77"/>
      <c r="X21" s="29">
        <v>2016</v>
      </c>
      <c r="Y21" s="82"/>
    </row>
    <row r="22" spans="2:25" ht="58.5" customHeight="1">
      <c r="B22" s="27" t="s">
        <v>454</v>
      </c>
      <c r="C22" s="35" t="s">
        <v>225</v>
      </c>
      <c r="D22" s="35" t="s">
        <v>722</v>
      </c>
      <c r="E22" s="28" t="s">
        <v>723</v>
      </c>
      <c r="F22" s="28" t="s">
        <v>724</v>
      </c>
      <c r="G22" s="28" t="s">
        <v>415</v>
      </c>
      <c r="H22" s="29" t="s">
        <v>96</v>
      </c>
      <c r="I22" s="29">
        <v>0</v>
      </c>
      <c r="J22" s="27">
        <v>711000000</v>
      </c>
      <c r="K22" s="27" t="s">
        <v>274</v>
      </c>
      <c r="L22" s="29" t="s">
        <v>138</v>
      </c>
      <c r="M22" s="78" t="s">
        <v>54</v>
      </c>
      <c r="N22" s="29" t="s">
        <v>30</v>
      </c>
      <c r="O22" s="27" t="s">
        <v>40</v>
      </c>
      <c r="P22" s="29" t="s">
        <v>31</v>
      </c>
      <c r="Q22" s="109" t="s">
        <v>99</v>
      </c>
      <c r="R22" s="71" t="s">
        <v>100</v>
      </c>
      <c r="S22" s="29">
        <v>9</v>
      </c>
      <c r="T22" s="29">
        <v>313</v>
      </c>
      <c r="U22" s="84">
        <f t="shared" si="1"/>
        <v>2817</v>
      </c>
      <c r="V22" s="84">
        <f t="shared" si="2"/>
        <v>3155.0400000000004</v>
      </c>
      <c r="W22" s="77"/>
      <c r="X22" s="29">
        <v>2016</v>
      </c>
      <c r="Y22" s="82"/>
    </row>
    <row r="23" spans="2:25" ht="58.5" customHeight="1">
      <c r="B23" s="27" t="s">
        <v>455</v>
      </c>
      <c r="C23" s="35" t="s">
        <v>225</v>
      </c>
      <c r="D23" s="35" t="s">
        <v>722</v>
      </c>
      <c r="E23" s="28" t="s">
        <v>723</v>
      </c>
      <c r="F23" s="28" t="s">
        <v>724</v>
      </c>
      <c r="G23" s="28" t="s">
        <v>416</v>
      </c>
      <c r="H23" s="29" t="s">
        <v>96</v>
      </c>
      <c r="I23" s="29">
        <v>0</v>
      </c>
      <c r="J23" s="27">
        <v>711000000</v>
      </c>
      <c r="K23" s="27" t="s">
        <v>274</v>
      </c>
      <c r="L23" s="29" t="s">
        <v>138</v>
      </c>
      <c r="M23" s="78" t="s">
        <v>54</v>
      </c>
      <c r="N23" s="29" t="s">
        <v>30</v>
      </c>
      <c r="O23" s="27" t="s">
        <v>40</v>
      </c>
      <c r="P23" s="29" t="s">
        <v>31</v>
      </c>
      <c r="Q23" s="109" t="s">
        <v>99</v>
      </c>
      <c r="R23" s="71" t="s">
        <v>100</v>
      </c>
      <c r="S23" s="29">
        <v>9</v>
      </c>
      <c r="T23" s="29">
        <v>317</v>
      </c>
      <c r="U23" s="84">
        <f t="shared" si="1"/>
        <v>2853</v>
      </c>
      <c r="V23" s="84">
        <f t="shared" si="2"/>
        <v>3195.36</v>
      </c>
      <c r="W23" s="77"/>
      <c r="X23" s="29">
        <v>2016</v>
      </c>
      <c r="Y23" s="82"/>
    </row>
    <row r="24" spans="2:25" ht="58.5" customHeight="1">
      <c r="B24" s="27" t="s">
        <v>456</v>
      </c>
      <c r="C24" s="35" t="s">
        <v>225</v>
      </c>
      <c r="D24" s="35" t="s">
        <v>722</v>
      </c>
      <c r="E24" s="28" t="s">
        <v>723</v>
      </c>
      <c r="F24" s="28" t="s">
        <v>724</v>
      </c>
      <c r="G24" s="28" t="s">
        <v>417</v>
      </c>
      <c r="H24" s="29" t="s">
        <v>96</v>
      </c>
      <c r="I24" s="29">
        <v>0</v>
      </c>
      <c r="J24" s="27">
        <v>711000000</v>
      </c>
      <c r="K24" s="27" t="s">
        <v>274</v>
      </c>
      <c r="L24" s="29" t="s">
        <v>138</v>
      </c>
      <c r="M24" s="78" t="s">
        <v>54</v>
      </c>
      <c r="N24" s="29" t="s">
        <v>30</v>
      </c>
      <c r="O24" s="27" t="s">
        <v>40</v>
      </c>
      <c r="P24" s="29" t="s">
        <v>31</v>
      </c>
      <c r="Q24" s="109" t="s">
        <v>99</v>
      </c>
      <c r="R24" s="71" t="s">
        <v>100</v>
      </c>
      <c r="S24" s="29">
        <v>9</v>
      </c>
      <c r="T24" s="29">
        <v>326</v>
      </c>
      <c r="U24" s="84">
        <f t="shared" si="1"/>
        <v>2934</v>
      </c>
      <c r="V24" s="84">
        <f t="shared" si="2"/>
        <v>3286.0800000000004</v>
      </c>
      <c r="W24" s="77"/>
      <c r="X24" s="29">
        <v>2016</v>
      </c>
      <c r="Y24" s="82"/>
    </row>
    <row r="25" spans="2:25" ht="58.5" customHeight="1">
      <c r="B25" s="27" t="s">
        <v>457</v>
      </c>
      <c r="C25" s="35" t="s">
        <v>225</v>
      </c>
      <c r="D25" s="35" t="s">
        <v>722</v>
      </c>
      <c r="E25" s="28" t="s">
        <v>723</v>
      </c>
      <c r="F25" s="28" t="s">
        <v>724</v>
      </c>
      <c r="G25" s="28" t="s">
        <v>418</v>
      </c>
      <c r="H25" s="29" t="s">
        <v>96</v>
      </c>
      <c r="I25" s="29">
        <v>0</v>
      </c>
      <c r="J25" s="27">
        <v>711000000</v>
      </c>
      <c r="K25" s="27" t="s">
        <v>274</v>
      </c>
      <c r="L25" s="29" t="s">
        <v>138</v>
      </c>
      <c r="M25" s="78" t="s">
        <v>54</v>
      </c>
      <c r="N25" s="29" t="s">
        <v>30</v>
      </c>
      <c r="O25" s="27" t="s">
        <v>40</v>
      </c>
      <c r="P25" s="29" t="s">
        <v>31</v>
      </c>
      <c r="Q25" s="109" t="s">
        <v>99</v>
      </c>
      <c r="R25" s="71" t="s">
        <v>100</v>
      </c>
      <c r="S25" s="29">
        <v>9</v>
      </c>
      <c r="T25" s="29">
        <v>326</v>
      </c>
      <c r="U25" s="84">
        <f t="shared" si="1"/>
        <v>2934</v>
      </c>
      <c r="V25" s="84">
        <f t="shared" si="2"/>
        <v>3286.0800000000004</v>
      </c>
      <c r="W25" s="77"/>
      <c r="X25" s="29">
        <v>2016</v>
      </c>
      <c r="Y25" s="82"/>
    </row>
    <row r="26" spans="2:25" ht="58.5" customHeight="1">
      <c r="B26" s="27" t="s">
        <v>458</v>
      </c>
      <c r="C26" s="35" t="s">
        <v>225</v>
      </c>
      <c r="D26" s="35" t="s">
        <v>722</v>
      </c>
      <c r="E26" s="28" t="s">
        <v>723</v>
      </c>
      <c r="F26" s="28" t="s">
        <v>724</v>
      </c>
      <c r="G26" s="28" t="s">
        <v>419</v>
      </c>
      <c r="H26" s="29" t="s">
        <v>96</v>
      </c>
      <c r="I26" s="29">
        <v>0</v>
      </c>
      <c r="J26" s="27">
        <v>711000000</v>
      </c>
      <c r="K26" s="27" t="s">
        <v>274</v>
      </c>
      <c r="L26" s="29" t="s">
        <v>138</v>
      </c>
      <c r="M26" s="78" t="s">
        <v>54</v>
      </c>
      <c r="N26" s="29" t="s">
        <v>30</v>
      </c>
      <c r="O26" s="27" t="s">
        <v>40</v>
      </c>
      <c r="P26" s="29" t="s">
        <v>31</v>
      </c>
      <c r="Q26" s="109" t="s">
        <v>99</v>
      </c>
      <c r="R26" s="71" t="s">
        <v>100</v>
      </c>
      <c r="S26" s="29">
        <v>10</v>
      </c>
      <c r="T26" s="29">
        <v>371</v>
      </c>
      <c r="U26" s="84">
        <f t="shared" si="1"/>
        <v>3710</v>
      </c>
      <c r="V26" s="84">
        <f t="shared" si="2"/>
        <v>4155.200000000001</v>
      </c>
      <c r="W26" s="77"/>
      <c r="X26" s="29">
        <v>2016</v>
      </c>
      <c r="Y26" s="82"/>
    </row>
    <row r="27" spans="2:25" ht="58.5" customHeight="1">
      <c r="B27" s="27" t="s">
        <v>459</v>
      </c>
      <c r="C27" s="35" t="s">
        <v>225</v>
      </c>
      <c r="D27" s="35" t="s">
        <v>725</v>
      </c>
      <c r="E27" s="28" t="s">
        <v>723</v>
      </c>
      <c r="F27" s="28" t="s">
        <v>726</v>
      </c>
      <c r="G27" s="28" t="s">
        <v>420</v>
      </c>
      <c r="H27" s="29" t="s">
        <v>96</v>
      </c>
      <c r="I27" s="29">
        <v>0</v>
      </c>
      <c r="J27" s="27">
        <v>711000000</v>
      </c>
      <c r="K27" s="27" t="s">
        <v>274</v>
      </c>
      <c r="L27" s="29" t="s">
        <v>138</v>
      </c>
      <c r="M27" s="78" t="s">
        <v>54</v>
      </c>
      <c r="N27" s="29" t="s">
        <v>30</v>
      </c>
      <c r="O27" s="27" t="s">
        <v>40</v>
      </c>
      <c r="P27" s="29" t="s">
        <v>31</v>
      </c>
      <c r="Q27" s="109" t="s">
        <v>99</v>
      </c>
      <c r="R27" s="71" t="s">
        <v>100</v>
      </c>
      <c r="S27" s="29">
        <v>9</v>
      </c>
      <c r="T27" s="29">
        <v>947</v>
      </c>
      <c r="U27" s="84">
        <f t="shared" si="1"/>
        <v>8523</v>
      </c>
      <c r="V27" s="84">
        <f t="shared" si="2"/>
        <v>9545.76</v>
      </c>
      <c r="W27" s="77"/>
      <c r="X27" s="29">
        <v>2016</v>
      </c>
      <c r="Y27" s="82"/>
    </row>
    <row r="28" spans="2:25" ht="58.5" customHeight="1">
      <c r="B28" s="27" t="s">
        <v>460</v>
      </c>
      <c r="C28" s="35" t="s">
        <v>225</v>
      </c>
      <c r="D28" s="35" t="s">
        <v>725</v>
      </c>
      <c r="E28" s="28" t="s">
        <v>723</v>
      </c>
      <c r="F28" s="28" t="s">
        <v>726</v>
      </c>
      <c r="G28" s="28" t="s">
        <v>421</v>
      </c>
      <c r="H28" s="29" t="s">
        <v>96</v>
      </c>
      <c r="I28" s="29">
        <v>0</v>
      </c>
      <c r="J28" s="27">
        <v>711000000</v>
      </c>
      <c r="K28" s="27" t="s">
        <v>274</v>
      </c>
      <c r="L28" s="29" t="s">
        <v>138</v>
      </c>
      <c r="M28" s="78" t="s">
        <v>54</v>
      </c>
      <c r="N28" s="29" t="s">
        <v>30</v>
      </c>
      <c r="O28" s="27" t="s">
        <v>40</v>
      </c>
      <c r="P28" s="29" t="s">
        <v>31</v>
      </c>
      <c r="Q28" s="109" t="s">
        <v>99</v>
      </c>
      <c r="R28" s="71" t="s">
        <v>100</v>
      </c>
      <c r="S28" s="29">
        <v>9</v>
      </c>
      <c r="T28" s="29">
        <v>982</v>
      </c>
      <c r="U28" s="84">
        <f t="shared" si="1"/>
        <v>8838</v>
      </c>
      <c r="V28" s="84">
        <f t="shared" si="2"/>
        <v>9898.560000000001</v>
      </c>
      <c r="W28" s="77"/>
      <c r="X28" s="29">
        <v>2016</v>
      </c>
      <c r="Y28" s="82"/>
    </row>
    <row r="29" spans="2:25" ht="58.5" customHeight="1">
      <c r="B29" s="27" t="s">
        <v>461</v>
      </c>
      <c r="C29" s="35" t="s">
        <v>225</v>
      </c>
      <c r="D29" s="35" t="s">
        <v>725</v>
      </c>
      <c r="E29" s="28" t="s">
        <v>723</v>
      </c>
      <c r="F29" s="28" t="s">
        <v>726</v>
      </c>
      <c r="G29" s="28" t="s">
        <v>422</v>
      </c>
      <c r="H29" s="29" t="s">
        <v>96</v>
      </c>
      <c r="I29" s="29">
        <v>0</v>
      </c>
      <c r="J29" s="27">
        <v>711000000</v>
      </c>
      <c r="K29" s="27" t="s">
        <v>274</v>
      </c>
      <c r="L29" s="29" t="s">
        <v>138</v>
      </c>
      <c r="M29" s="78" t="s">
        <v>54</v>
      </c>
      <c r="N29" s="29" t="s">
        <v>30</v>
      </c>
      <c r="O29" s="27" t="s">
        <v>40</v>
      </c>
      <c r="P29" s="29" t="s">
        <v>31</v>
      </c>
      <c r="Q29" s="109" t="s">
        <v>99</v>
      </c>
      <c r="R29" s="71" t="s">
        <v>100</v>
      </c>
      <c r="S29" s="29">
        <v>9</v>
      </c>
      <c r="T29" s="29">
        <v>982</v>
      </c>
      <c r="U29" s="84">
        <f t="shared" si="1"/>
        <v>8838</v>
      </c>
      <c r="V29" s="84">
        <f t="shared" si="2"/>
        <v>9898.560000000001</v>
      </c>
      <c r="W29" s="77"/>
      <c r="X29" s="29">
        <v>2016</v>
      </c>
      <c r="Y29" s="82"/>
    </row>
    <row r="30" spans="2:25" ht="58.5" customHeight="1">
      <c r="B30" s="27" t="s">
        <v>462</v>
      </c>
      <c r="C30" s="35" t="s">
        <v>225</v>
      </c>
      <c r="D30" s="35" t="s">
        <v>725</v>
      </c>
      <c r="E30" s="28" t="s">
        <v>723</v>
      </c>
      <c r="F30" s="28" t="s">
        <v>726</v>
      </c>
      <c r="G30" s="28" t="s">
        <v>423</v>
      </c>
      <c r="H30" s="29" t="s">
        <v>96</v>
      </c>
      <c r="I30" s="29">
        <v>0</v>
      </c>
      <c r="J30" s="27">
        <v>711000000</v>
      </c>
      <c r="K30" s="27" t="s">
        <v>274</v>
      </c>
      <c r="L30" s="29" t="s">
        <v>138</v>
      </c>
      <c r="M30" s="78" t="s">
        <v>54</v>
      </c>
      <c r="N30" s="29" t="s">
        <v>30</v>
      </c>
      <c r="O30" s="27" t="s">
        <v>40</v>
      </c>
      <c r="P30" s="29" t="s">
        <v>31</v>
      </c>
      <c r="Q30" s="109" t="s">
        <v>99</v>
      </c>
      <c r="R30" s="71" t="s">
        <v>100</v>
      </c>
      <c r="S30" s="29">
        <v>8</v>
      </c>
      <c r="T30" s="29">
        <v>1054</v>
      </c>
      <c r="U30" s="84">
        <f t="shared" si="1"/>
        <v>8432</v>
      </c>
      <c r="V30" s="84">
        <f t="shared" si="2"/>
        <v>9443.84</v>
      </c>
      <c r="W30" s="77"/>
      <c r="X30" s="29">
        <v>2016</v>
      </c>
      <c r="Y30" s="82"/>
    </row>
    <row r="31" spans="2:25" ht="58.5" customHeight="1">
      <c r="B31" s="27" t="s">
        <v>463</v>
      </c>
      <c r="C31" s="35" t="s">
        <v>225</v>
      </c>
      <c r="D31" s="35" t="s">
        <v>727</v>
      </c>
      <c r="E31" s="28" t="s">
        <v>728</v>
      </c>
      <c r="F31" s="28" t="s">
        <v>729</v>
      </c>
      <c r="G31" s="28" t="s">
        <v>424</v>
      </c>
      <c r="H31" s="29" t="s">
        <v>96</v>
      </c>
      <c r="I31" s="29">
        <v>0</v>
      </c>
      <c r="J31" s="27">
        <v>711000000</v>
      </c>
      <c r="K31" s="27" t="s">
        <v>274</v>
      </c>
      <c r="L31" s="29" t="s">
        <v>138</v>
      </c>
      <c r="M31" s="78" t="s">
        <v>54</v>
      </c>
      <c r="N31" s="29" t="s">
        <v>30</v>
      </c>
      <c r="O31" s="27" t="s">
        <v>40</v>
      </c>
      <c r="P31" s="29" t="s">
        <v>31</v>
      </c>
      <c r="Q31" s="109" t="s">
        <v>99</v>
      </c>
      <c r="R31" s="71" t="s">
        <v>100</v>
      </c>
      <c r="S31" s="29">
        <v>52</v>
      </c>
      <c r="T31" s="29">
        <v>621</v>
      </c>
      <c r="U31" s="84">
        <f t="shared" si="1"/>
        <v>32292</v>
      </c>
      <c r="V31" s="84">
        <f t="shared" si="2"/>
        <v>36167.04</v>
      </c>
      <c r="W31" s="77"/>
      <c r="X31" s="29">
        <v>2016</v>
      </c>
      <c r="Y31" s="82"/>
    </row>
    <row r="32" spans="2:25" ht="58.5" customHeight="1">
      <c r="B32" s="27" t="s">
        <v>464</v>
      </c>
      <c r="C32" s="35" t="s">
        <v>225</v>
      </c>
      <c r="D32" s="35" t="s">
        <v>730</v>
      </c>
      <c r="E32" s="28" t="s">
        <v>728</v>
      </c>
      <c r="F32" s="28" t="s">
        <v>731</v>
      </c>
      <c r="G32" s="28" t="s">
        <v>425</v>
      </c>
      <c r="H32" s="29" t="s">
        <v>96</v>
      </c>
      <c r="I32" s="29">
        <v>0</v>
      </c>
      <c r="J32" s="27">
        <v>711000000</v>
      </c>
      <c r="K32" s="27" t="s">
        <v>274</v>
      </c>
      <c r="L32" s="29" t="s">
        <v>138</v>
      </c>
      <c r="M32" s="78" t="s">
        <v>54</v>
      </c>
      <c r="N32" s="29" t="s">
        <v>30</v>
      </c>
      <c r="O32" s="27" t="s">
        <v>40</v>
      </c>
      <c r="P32" s="29" t="s">
        <v>31</v>
      </c>
      <c r="Q32" s="109" t="s">
        <v>99</v>
      </c>
      <c r="R32" s="71" t="s">
        <v>100</v>
      </c>
      <c r="S32" s="29">
        <v>72</v>
      </c>
      <c r="T32" s="29">
        <v>447</v>
      </c>
      <c r="U32" s="84">
        <f t="shared" si="1"/>
        <v>32184</v>
      </c>
      <c r="V32" s="84">
        <f t="shared" si="2"/>
        <v>36046.08</v>
      </c>
      <c r="W32" s="77"/>
      <c r="X32" s="29">
        <v>2016</v>
      </c>
      <c r="Y32" s="82"/>
    </row>
    <row r="33" spans="2:25" ht="58.5" customHeight="1">
      <c r="B33" s="27" t="s">
        <v>465</v>
      </c>
      <c r="C33" s="35" t="s">
        <v>225</v>
      </c>
      <c r="D33" s="35" t="s">
        <v>732</v>
      </c>
      <c r="E33" s="28" t="s">
        <v>728</v>
      </c>
      <c r="F33" s="28" t="s">
        <v>733</v>
      </c>
      <c r="G33" s="28" t="s">
        <v>734</v>
      </c>
      <c r="H33" s="29" t="s">
        <v>96</v>
      </c>
      <c r="I33" s="29">
        <v>0</v>
      </c>
      <c r="J33" s="27">
        <v>711000000</v>
      </c>
      <c r="K33" s="27" t="s">
        <v>274</v>
      </c>
      <c r="L33" s="29" t="s">
        <v>138</v>
      </c>
      <c r="M33" s="78" t="s">
        <v>54</v>
      </c>
      <c r="N33" s="29" t="s">
        <v>30</v>
      </c>
      <c r="O33" s="27" t="s">
        <v>40</v>
      </c>
      <c r="P33" s="29" t="s">
        <v>31</v>
      </c>
      <c r="Q33" s="109" t="s">
        <v>99</v>
      </c>
      <c r="R33" s="71" t="s">
        <v>100</v>
      </c>
      <c r="S33" s="29">
        <v>53</v>
      </c>
      <c r="T33" s="29">
        <v>608</v>
      </c>
      <c r="U33" s="84">
        <f t="shared" si="1"/>
        <v>32224</v>
      </c>
      <c r="V33" s="84">
        <f t="shared" si="2"/>
        <v>36090.880000000005</v>
      </c>
      <c r="W33" s="77"/>
      <c r="X33" s="29">
        <v>2016</v>
      </c>
      <c r="Y33" s="82"/>
    </row>
    <row r="34" spans="2:25" ht="58.5" customHeight="1">
      <c r="B34" s="27" t="s">
        <v>466</v>
      </c>
      <c r="C34" s="35" t="s">
        <v>225</v>
      </c>
      <c r="D34" s="35" t="s">
        <v>735</v>
      </c>
      <c r="E34" s="28" t="s">
        <v>728</v>
      </c>
      <c r="F34" s="28" t="s">
        <v>736</v>
      </c>
      <c r="G34" s="28" t="s">
        <v>426</v>
      </c>
      <c r="H34" s="29" t="s">
        <v>96</v>
      </c>
      <c r="I34" s="29">
        <v>0</v>
      </c>
      <c r="J34" s="27">
        <v>711000000</v>
      </c>
      <c r="K34" s="27" t="s">
        <v>274</v>
      </c>
      <c r="L34" s="29" t="s">
        <v>138</v>
      </c>
      <c r="M34" s="78" t="s">
        <v>54</v>
      </c>
      <c r="N34" s="29" t="s">
        <v>30</v>
      </c>
      <c r="O34" s="27" t="s">
        <v>40</v>
      </c>
      <c r="P34" s="29" t="s">
        <v>31</v>
      </c>
      <c r="Q34" s="109" t="s">
        <v>99</v>
      </c>
      <c r="R34" s="71" t="s">
        <v>100</v>
      </c>
      <c r="S34" s="29">
        <v>154</v>
      </c>
      <c r="T34" s="29">
        <v>210</v>
      </c>
      <c r="U34" s="84">
        <f t="shared" si="1"/>
        <v>32340</v>
      </c>
      <c r="V34" s="84">
        <f t="shared" si="2"/>
        <v>36220.8</v>
      </c>
      <c r="W34" s="77"/>
      <c r="X34" s="29">
        <v>2016</v>
      </c>
      <c r="Y34" s="82"/>
    </row>
    <row r="35" spans="2:25" ht="58.5" customHeight="1">
      <c r="B35" s="27" t="s">
        <v>1334</v>
      </c>
      <c r="C35" s="35" t="s">
        <v>225</v>
      </c>
      <c r="D35" s="35" t="s">
        <v>737</v>
      </c>
      <c r="E35" s="28" t="s">
        <v>728</v>
      </c>
      <c r="F35" s="28" t="s">
        <v>738</v>
      </c>
      <c r="G35" s="28" t="s">
        <v>739</v>
      </c>
      <c r="H35" s="29" t="s">
        <v>96</v>
      </c>
      <c r="I35" s="29">
        <v>0</v>
      </c>
      <c r="J35" s="27">
        <v>711000000</v>
      </c>
      <c r="K35" s="27" t="s">
        <v>274</v>
      </c>
      <c r="L35" s="29" t="s">
        <v>138</v>
      </c>
      <c r="M35" s="78" t="s">
        <v>54</v>
      </c>
      <c r="N35" s="29" t="s">
        <v>30</v>
      </c>
      <c r="O35" s="27" t="s">
        <v>40</v>
      </c>
      <c r="P35" s="29" t="s">
        <v>31</v>
      </c>
      <c r="Q35" s="109" t="s">
        <v>99</v>
      </c>
      <c r="R35" s="71" t="s">
        <v>100</v>
      </c>
      <c r="S35" s="29">
        <v>133</v>
      </c>
      <c r="T35" s="29">
        <v>435</v>
      </c>
      <c r="U35" s="84">
        <f t="shared" si="1"/>
        <v>57855</v>
      </c>
      <c r="V35" s="84">
        <f t="shared" si="2"/>
        <v>64797.600000000006</v>
      </c>
      <c r="W35" s="77"/>
      <c r="X35" s="29">
        <v>2016</v>
      </c>
      <c r="Y35" s="82"/>
    </row>
    <row r="36" spans="2:25" ht="58.5" customHeight="1">
      <c r="B36" s="27" t="s">
        <v>467</v>
      </c>
      <c r="C36" s="35" t="s">
        <v>225</v>
      </c>
      <c r="D36" s="35" t="s">
        <v>740</v>
      </c>
      <c r="E36" s="28" t="s">
        <v>728</v>
      </c>
      <c r="F36" s="28" t="s">
        <v>741</v>
      </c>
      <c r="G36" s="28" t="s">
        <v>427</v>
      </c>
      <c r="H36" s="29" t="s">
        <v>96</v>
      </c>
      <c r="I36" s="29">
        <v>0</v>
      </c>
      <c r="J36" s="27">
        <v>711000000</v>
      </c>
      <c r="K36" s="27" t="s">
        <v>274</v>
      </c>
      <c r="L36" s="29" t="s">
        <v>138</v>
      </c>
      <c r="M36" s="78" t="s">
        <v>54</v>
      </c>
      <c r="N36" s="29" t="s">
        <v>30</v>
      </c>
      <c r="O36" s="27" t="s">
        <v>40</v>
      </c>
      <c r="P36" s="29" t="s">
        <v>31</v>
      </c>
      <c r="Q36" s="109" t="s">
        <v>99</v>
      </c>
      <c r="R36" s="71" t="s">
        <v>100</v>
      </c>
      <c r="S36" s="29">
        <v>51</v>
      </c>
      <c r="T36" s="29">
        <v>634</v>
      </c>
      <c r="U36" s="84">
        <f t="shared" si="1"/>
        <v>32334</v>
      </c>
      <c r="V36" s="84">
        <f t="shared" si="2"/>
        <v>36214.08</v>
      </c>
      <c r="W36" s="77"/>
      <c r="X36" s="29">
        <v>2016</v>
      </c>
      <c r="Y36" s="82"/>
    </row>
    <row r="37" spans="2:25" ht="58.5" customHeight="1">
      <c r="B37" s="27" t="s">
        <v>468</v>
      </c>
      <c r="C37" s="35" t="s">
        <v>225</v>
      </c>
      <c r="D37" s="35" t="s">
        <v>742</v>
      </c>
      <c r="E37" s="28" t="s">
        <v>728</v>
      </c>
      <c r="F37" s="28" t="s">
        <v>743</v>
      </c>
      <c r="G37" s="28" t="s">
        <v>428</v>
      </c>
      <c r="H37" s="29" t="s">
        <v>96</v>
      </c>
      <c r="I37" s="29">
        <v>0</v>
      </c>
      <c r="J37" s="27">
        <v>711000000</v>
      </c>
      <c r="K37" s="27" t="s">
        <v>274</v>
      </c>
      <c r="L37" s="29" t="s">
        <v>138</v>
      </c>
      <c r="M37" s="78" t="s">
        <v>54</v>
      </c>
      <c r="N37" s="29" t="s">
        <v>30</v>
      </c>
      <c r="O37" s="27" t="s">
        <v>40</v>
      </c>
      <c r="P37" s="29" t="s">
        <v>31</v>
      </c>
      <c r="Q37" s="109" t="s">
        <v>99</v>
      </c>
      <c r="R37" s="71" t="s">
        <v>100</v>
      </c>
      <c r="S37" s="29">
        <v>55</v>
      </c>
      <c r="T37" s="29">
        <v>634</v>
      </c>
      <c r="U37" s="84">
        <f t="shared" si="1"/>
        <v>34870</v>
      </c>
      <c r="V37" s="84">
        <f t="shared" si="2"/>
        <v>39054.4</v>
      </c>
      <c r="W37" s="77"/>
      <c r="X37" s="29">
        <v>2016</v>
      </c>
      <c r="Y37" s="82"/>
    </row>
    <row r="38" spans="2:25" ht="58.5" customHeight="1">
      <c r="B38" s="27" t="s">
        <v>469</v>
      </c>
      <c r="C38" s="35" t="s">
        <v>225</v>
      </c>
      <c r="D38" s="35" t="s">
        <v>744</v>
      </c>
      <c r="E38" s="28" t="s">
        <v>745</v>
      </c>
      <c r="F38" s="28" t="s">
        <v>746</v>
      </c>
      <c r="G38" s="28" t="s">
        <v>429</v>
      </c>
      <c r="H38" s="29" t="s">
        <v>96</v>
      </c>
      <c r="I38" s="29">
        <v>0</v>
      </c>
      <c r="J38" s="27">
        <v>711000000</v>
      </c>
      <c r="K38" s="27" t="s">
        <v>274</v>
      </c>
      <c r="L38" s="29" t="s">
        <v>138</v>
      </c>
      <c r="M38" s="78" t="s">
        <v>54</v>
      </c>
      <c r="N38" s="29" t="s">
        <v>30</v>
      </c>
      <c r="O38" s="27" t="s">
        <v>40</v>
      </c>
      <c r="P38" s="29" t="s">
        <v>31</v>
      </c>
      <c r="Q38" s="109" t="s">
        <v>99</v>
      </c>
      <c r="R38" s="71" t="s">
        <v>100</v>
      </c>
      <c r="S38" s="29">
        <v>89</v>
      </c>
      <c r="T38" s="29">
        <v>1670</v>
      </c>
      <c r="U38" s="84">
        <f t="shared" si="1"/>
        <v>148630</v>
      </c>
      <c r="V38" s="84">
        <f t="shared" si="2"/>
        <v>166465.6</v>
      </c>
      <c r="W38" s="77"/>
      <c r="X38" s="29">
        <v>2016</v>
      </c>
      <c r="Y38" s="82"/>
    </row>
    <row r="39" spans="2:25" ht="58.5" customHeight="1">
      <c r="B39" s="27" t="s">
        <v>470</v>
      </c>
      <c r="C39" s="35" t="s">
        <v>225</v>
      </c>
      <c r="D39" s="35" t="s">
        <v>747</v>
      </c>
      <c r="E39" s="28" t="s">
        <v>748</v>
      </c>
      <c r="F39" s="28" t="s">
        <v>749</v>
      </c>
      <c r="G39" s="28" t="s">
        <v>430</v>
      </c>
      <c r="H39" s="29" t="s">
        <v>96</v>
      </c>
      <c r="I39" s="29">
        <v>0</v>
      </c>
      <c r="J39" s="27">
        <v>711000000</v>
      </c>
      <c r="K39" s="27" t="s">
        <v>274</v>
      </c>
      <c r="L39" s="29" t="s">
        <v>138</v>
      </c>
      <c r="M39" s="78" t="s">
        <v>54</v>
      </c>
      <c r="N39" s="29" t="s">
        <v>30</v>
      </c>
      <c r="O39" s="27" t="s">
        <v>40</v>
      </c>
      <c r="P39" s="29" t="s">
        <v>31</v>
      </c>
      <c r="Q39" s="109" t="s">
        <v>252</v>
      </c>
      <c r="R39" s="71" t="s">
        <v>127</v>
      </c>
      <c r="S39" s="29">
        <v>310</v>
      </c>
      <c r="T39" s="29">
        <v>116</v>
      </c>
      <c r="U39" s="84">
        <f aca="true" t="shared" si="3" ref="U39:U58">T39*S39</f>
        <v>35960</v>
      </c>
      <c r="V39" s="84">
        <f aca="true" t="shared" si="4" ref="V39:V55">U39*1.12</f>
        <v>40275.200000000004</v>
      </c>
      <c r="W39" s="77" t="s">
        <v>255</v>
      </c>
      <c r="X39" s="29">
        <v>2016</v>
      </c>
      <c r="Y39" s="82"/>
    </row>
    <row r="40" spans="2:25" ht="58.5" customHeight="1">
      <c r="B40" s="27" t="s">
        <v>471</v>
      </c>
      <c r="C40" s="35" t="s">
        <v>225</v>
      </c>
      <c r="D40" s="35" t="s">
        <v>750</v>
      </c>
      <c r="E40" s="28" t="s">
        <v>748</v>
      </c>
      <c r="F40" s="28" t="s">
        <v>751</v>
      </c>
      <c r="G40" s="28" t="s">
        <v>431</v>
      </c>
      <c r="H40" s="29" t="s">
        <v>96</v>
      </c>
      <c r="I40" s="29">
        <v>0</v>
      </c>
      <c r="J40" s="27">
        <v>711000000</v>
      </c>
      <c r="K40" s="27" t="s">
        <v>274</v>
      </c>
      <c r="L40" s="29" t="s">
        <v>138</v>
      </c>
      <c r="M40" s="78" t="s">
        <v>54</v>
      </c>
      <c r="N40" s="29" t="s">
        <v>30</v>
      </c>
      <c r="O40" s="27" t="s">
        <v>40</v>
      </c>
      <c r="P40" s="29" t="s">
        <v>31</v>
      </c>
      <c r="Q40" s="109" t="s">
        <v>252</v>
      </c>
      <c r="R40" s="71" t="s">
        <v>127</v>
      </c>
      <c r="S40" s="29">
        <v>274</v>
      </c>
      <c r="T40" s="29">
        <v>186</v>
      </c>
      <c r="U40" s="84">
        <f t="shared" si="3"/>
        <v>50964</v>
      </c>
      <c r="V40" s="84">
        <f t="shared" si="4"/>
        <v>57079.68000000001</v>
      </c>
      <c r="W40" s="77"/>
      <c r="X40" s="29">
        <v>2016</v>
      </c>
      <c r="Y40" s="82"/>
    </row>
    <row r="41" spans="2:25" ht="58.5" customHeight="1">
      <c r="B41" s="27" t="s">
        <v>472</v>
      </c>
      <c r="C41" s="35" t="s">
        <v>225</v>
      </c>
      <c r="D41" s="35" t="s">
        <v>752</v>
      </c>
      <c r="E41" s="28" t="s">
        <v>748</v>
      </c>
      <c r="F41" s="28" t="s">
        <v>753</v>
      </c>
      <c r="G41" s="28" t="s">
        <v>432</v>
      </c>
      <c r="H41" s="29" t="s">
        <v>96</v>
      </c>
      <c r="I41" s="29">
        <v>0</v>
      </c>
      <c r="J41" s="27">
        <v>711000000</v>
      </c>
      <c r="K41" s="27" t="s">
        <v>274</v>
      </c>
      <c r="L41" s="29" t="s">
        <v>138</v>
      </c>
      <c r="M41" s="78" t="s">
        <v>54</v>
      </c>
      <c r="N41" s="29" t="s">
        <v>30</v>
      </c>
      <c r="O41" s="27" t="s">
        <v>40</v>
      </c>
      <c r="P41" s="29" t="s">
        <v>31</v>
      </c>
      <c r="Q41" s="109" t="s">
        <v>252</v>
      </c>
      <c r="R41" s="71" t="s">
        <v>127</v>
      </c>
      <c r="S41" s="29">
        <v>270</v>
      </c>
      <c r="T41" s="29">
        <v>497</v>
      </c>
      <c r="U41" s="84">
        <f t="shared" si="3"/>
        <v>134190</v>
      </c>
      <c r="V41" s="84">
        <f t="shared" si="4"/>
        <v>150292.80000000002</v>
      </c>
      <c r="W41" s="77"/>
      <c r="X41" s="29">
        <v>2016</v>
      </c>
      <c r="Y41" s="82"/>
    </row>
    <row r="42" spans="2:25" ht="58.5" customHeight="1">
      <c r="B42" s="27" t="s">
        <v>473</v>
      </c>
      <c r="C42" s="35" t="s">
        <v>225</v>
      </c>
      <c r="D42" s="35" t="s">
        <v>754</v>
      </c>
      <c r="E42" s="28" t="s">
        <v>755</v>
      </c>
      <c r="F42" s="28" t="s">
        <v>756</v>
      </c>
      <c r="G42" s="28" t="s">
        <v>433</v>
      </c>
      <c r="H42" s="29" t="s">
        <v>96</v>
      </c>
      <c r="I42" s="29">
        <v>0</v>
      </c>
      <c r="J42" s="27">
        <v>711000000</v>
      </c>
      <c r="K42" s="27" t="s">
        <v>274</v>
      </c>
      <c r="L42" s="29" t="s">
        <v>138</v>
      </c>
      <c r="M42" s="78" t="s">
        <v>54</v>
      </c>
      <c r="N42" s="29" t="s">
        <v>30</v>
      </c>
      <c r="O42" s="27" t="s">
        <v>40</v>
      </c>
      <c r="P42" s="29" t="s">
        <v>31</v>
      </c>
      <c r="Q42" s="109" t="s">
        <v>99</v>
      </c>
      <c r="R42" s="71" t="s">
        <v>100</v>
      </c>
      <c r="S42" s="29">
        <v>7</v>
      </c>
      <c r="T42" s="29">
        <v>6018</v>
      </c>
      <c r="U42" s="84">
        <f t="shared" si="3"/>
        <v>42126</v>
      </c>
      <c r="V42" s="84">
        <f t="shared" si="4"/>
        <v>47181.12</v>
      </c>
      <c r="W42" s="77"/>
      <c r="X42" s="29">
        <v>2016</v>
      </c>
      <c r="Y42" s="82"/>
    </row>
    <row r="43" spans="2:25" ht="58.5" customHeight="1">
      <c r="B43" s="27" t="s">
        <v>474</v>
      </c>
      <c r="C43" s="35" t="s">
        <v>225</v>
      </c>
      <c r="D43" s="35" t="s">
        <v>757</v>
      </c>
      <c r="E43" s="28" t="s">
        <v>758</v>
      </c>
      <c r="F43" s="28" t="s">
        <v>759</v>
      </c>
      <c r="G43" s="28" t="s">
        <v>434</v>
      </c>
      <c r="H43" s="29" t="s">
        <v>96</v>
      </c>
      <c r="I43" s="29">
        <v>0</v>
      </c>
      <c r="J43" s="27">
        <v>711000000</v>
      </c>
      <c r="K43" s="27" t="s">
        <v>274</v>
      </c>
      <c r="L43" s="29" t="s">
        <v>138</v>
      </c>
      <c r="M43" s="78" t="s">
        <v>54</v>
      </c>
      <c r="N43" s="29" t="s">
        <v>30</v>
      </c>
      <c r="O43" s="27" t="s">
        <v>40</v>
      </c>
      <c r="P43" s="29" t="s">
        <v>31</v>
      </c>
      <c r="Q43" s="109" t="s">
        <v>99</v>
      </c>
      <c r="R43" s="71" t="s">
        <v>100</v>
      </c>
      <c r="S43" s="29">
        <v>10</v>
      </c>
      <c r="T43" s="29">
        <v>487</v>
      </c>
      <c r="U43" s="84">
        <f t="shared" si="3"/>
        <v>4870</v>
      </c>
      <c r="V43" s="84">
        <f t="shared" si="4"/>
        <v>5454.400000000001</v>
      </c>
      <c r="W43" s="77"/>
      <c r="X43" s="29">
        <v>2016</v>
      </c>
      <c r="Y43" s="82"/>
    </row>
    <row r="44" spans="2:25" ht="58.5" customHeight="1">
      <c r="B44" s="27" t="s">
        <v>475</v>
      </c>
      <c r="C44" s="35" t="s">
        <v>225</v>
      </c>
      <c r="D44" s="35" t="s">
        <v>760</v>
      </c>
      <c r="E44" s="28" t="s">
        <v>761</v>
      </c>
      <c r="F44" s="28" t="s">
        <v>762</v>
      </c>
      <c r="G44" s="28" t="s">
        <v>435</v>
      </c>
      <c r="H44" s="29" t="s">
        <v>96</v>
      </c>
      <c r="I44" s="29">
        <v>0</v>
      </c>
      <c r="J44" s="27">
        <v>711000000</v>
      </c>
      <c r="K44" s="27" t="s">
        <v>274</v>
      </c>
      <c r="L44" s="29" t="s">
        <v>138</v>
      </c>
      <c r="M44" s="78" t="s">
        <v>54</v>
      </c>
      <c r="N44" s="29" t="s">
        <v>30</v>
      </c>
      <c r="O44" s="27" t="s">
        <v>40</v>
      </c>
      <c r="P44" s="29" t="s">
        <v>31</v>
      </c>
      <c r="Q44" s="109" t="s">
        <v>99</v>
      </c>
      <c r="R44" s="71" t="s">
        <v>100</v>
      </c>
      <c r="S44" s="29">
        <v>54</v>
      </c>
      <c r="T44" s="29">
        <v>73</v>
      </c>
      <c r="U44" s="84">
        <f t="shared" si="3"/>
        <v>3942</v>
      </c>
      <c r="V44" s="84">
        <f t="shared" si="4"/>
        <v>4415.040000000001</v>
      </c>
      <c r="W44" s="77"/>
      <c r="X44" s="29">
        <v>2016</v>
      </c>
      <c r="Y44" s="82"/>
    </row>
    <row r="45" spans="2:25" ht="58.5" customHeight="1">
      <c r="B45" s="27" t="s">
        <v>476</v>
      </c>
      <c r="C45" s="35" t="s">
        <v>225</v>
      </c>
      <c r="D45" s="35" t="s">
        <v>760</v>
      </c>
      <c r="E45" s="28" t="s">
        <v>761</v>
      </c>
      <c r="F45" s="28" t="s">
        <v>762</v>
      </c>
      <c r="G45" s="28" t="s">
        <v>436</v>
      </c>
      <c r="H45" s="29" t="s">
        <v>96</v>
      </c>
      <c r="I45" s="29">
        <v>0</v>
      </c>
      <c r="J45" s="27">
        <v>711000000</v>
      </c>
      <c r="K45" s="27" t="s">
        <v>274</v>
      </c>
      <c r="L45" s="29" t="s">
        <v>138</v>
      </c>
      <c r="M45" s="78" t="s">
        <v>54</v>
      </c>
      <c r="N45" s="29" t="s">
        <v>30</v>
      </c>
      <c r="O45" s="27" t="s">
        <v>40</v>
      </c>
      <c r="P45" s="29" t="s">
        <v>31</v>
      </c>
      <c r="Q45" s="109" t="s">
        <v>99</v>
      </c>
      <c r="R45" s="71" t="s">
        <v>100</v>
      </c>
      <c r="S45" s="29">
        <v>54</v>
      </c>
      <c r="T45" s="29">
        <v>73</v>
      </c>
      <c r="U45" s="84">
        <f t="shared" si="3"/>
        <v>3942</v>
      </c>
      <c r="V45" s="84">
        <f t="shared" si="4"/>
        <v>4415.040000000001</v>
      </c>
      <c r="W45" s="77"/>
      <c r="X45" s="29">
        <v>2016</v>
      </c>
      <c r="Y45" s="82"/>
    </row>
    <row r="46" spans="2:25" ht="58.5" customHeight="1">
      <c r="B46" s="27" t="s">
        <v>477</v>
      </c>
      <c r="C46" s="35" t="s">
        <v>225</v>
      </c>
      <c r="D46" s="35" t="s">
        <v>760</v>
      </c>
      <c r="E46" s="28" t="s">
        <v>761</v>
      </c>
      <c r="F46" s="28" t="s">
        <v>762</v>
      </c>
      <c r="G46" s="28" t="s">
        <v>437</v>
      </c>
      <c r="H46" s="29" t="s">
        <v>96</v>
      </c>
      <c r="I46" s="29">
        <v>0</v>
      </c>
      <c r="J46" s="27">
        <v>711000000</v>
      </c>
      <c r="K46" s="27" t="s">
        <v>274</v>
      </c>
      <c r="L46" s="29" t="s">
        <v>138</v>
      </c>
      <c r="M46" s="78" t="s">
        <v>54</v>
      </c>
      <c r="N46" s="29" t="s">
        <v>30</v>
      </c>
      <c r="O46" s="27" t="s">
        <v>40</v>
      </c>
      <c r="P46" s="29" t="s">
        <v>31</v>
      </c>
      <c r="Q46" s="109" t="s">
        <v>99</v>
      </c>
      <c r="R46" s="71" t="s">
        <v>100</v>
      </c>
      <c r="S46" s="29">
        <v>54</v>
      </c>
      <c r="T46" s="29">
        <v>73</v>
      </c>
      <c r="U46" s="84">
        <f>T46*S46</f>
        <v>3942</v>
      </c>
      <c r="V46" s="84">
        <f t="shared" si="4"/>
        <v>4415.040000000001</v>
      </c>
      <c r="W46" s="77"/>
      <c r="X46" s="29">
        <v>2016</v>
      </c>
      <c r="Y46" s="82"/>
    </row>
    <row r="47" spans="2:25" ht="58.5" customHeight="1">
      <c r="B47" s="27" t="s">
        <v>478</v>
      </c>
      <c r="C47" s="35" t="s">
        <v>225</v>
      </c>
      <c r="D47" s="35" t="s">
        <v>760</v>
      </c>
      <c r="E47" s="28" t="s">
        <v>761</v>
      </c>
      <c r="F47" s="28" t="s">
        <v>762</v>
      </c>
      <c r="G47" s="28" t="s">
        <v>438</v>
      </c>
      <c r="H47" s="29" t="s">
        <v>96</v>
      </c>
      <c r="I47" s="29">
        <v>0</v>
      </c>
      <c r="J47" s="27">
        <v>711000000</v>
      </c>
      <c r="K47" s="27" t="s">
        <v>274</v>
      </c>
      <c r="L47" s="29" t="s">
        <v>138</v>
      </c>
      <c r="M47" s="78" t="s">
        <v>54</v>
      </c>
      <c r="N47" s="29" t="s">
        <v>30</v>
      </c>
      <c r="O47" s="27" t="s">
        <v>40</v>
      </c>
      <c r="P47" s="29" t="s">
        <v>31</v>
      </c>
      <c r="Q47" s="109" t="s">
        <v>99</v>
      </c>
      <c r="R47" s="71" t="s">
        <v>100</v>
      </c>
      <c r="S47" s="29">
        <v>54</v>
      </c>
      <c r="T47" s="29">
        <v>73</v>
      </c>
      <c r="U47" s="84">
        <f t="shared" si="3"/>
        <v>3942</v>
      </c>
      <c r="V47" s="84">
        <f t="shared" si="4"/>
        <v>4415.040000000001</v>
      </c>
      <c r="W47" s="77"/>
      <c r="X47" s="29">
        <v>2016</v>
      </c>
      <c r="Y47" s="82"/>
    </row>
    <row r="48" spans="2:25" ht="58.5" customHeight="1">
      <c r="B48" s="27" t="s">
        <v>479</v>
      </c>
      <c r="C48" s="35" t="s">
        <v>225</v>
      </c>
      <c r="D48" s="35" t="s">
        <v>1039</v>
      </c>
      <c r="E48" s="28" t="s">
        <v>1021</v>
      </c>
      <c r="F48" s="28" t="s">
        <v>1040</v>
      </c>
      <c r="G48" s="28" t="s">
        <v>439</v>
      </c>
      <c r="H48" s="29" t="s">
        <v>96</v>
      </c>
      <c r="I48" s="29">
        <v>0</v>
      </c>
      <c r="J48" s="27">
        <v>711000000</v>
      </c>
      <c r="K48" s="27" t="s">
        <v>274</v>
      </c>
      <c r="L48" s="29" t="s">
        <v>138</v>
      </c>
      <c r="M48" s="78" t="s">
        <v>54</v>
      </c>
      <c r="N48" s="29" t="s">
        <v>30</v>
      </c>
      <c r="O48" s="27" t="s">
        <v>40</v>
      </c>
      <c r="P48" s="29" t="s">
        <v>31</v>
      </c>
      <c r="Q48" s="109" t="s">
        <v>99</v>
      </c>
      <c r="R48" s="71" t="s">
        <v>100</v>
      </c>
      <c r="S48" s="29">
        <v>12</v>
      </c>
      <c r="T48" s="29">
        <v>1563</v>
      </c>
      <c r="U48" s="84">
        <f t="shared" si="3"/>
        <v>18756</v>
      </c>
      <c r="V48" s="84">
        <f t="shared" si="4"/>
        <v>21006.72</v>
      </c>
      <c r="W48" s="77"/>
      <c r="X48" s="29">
        <v>2016</v>
      </c>
      <c r="Y48" s="82"/>
    </row>
    <row r="49" spans="2:25" ht="58.5" customHeight="1">
      <c r="B49" s="27" t="s">
        <v>480</v>
      </c>
      <c r="C49" s="35" t="s">
        <v>225</v>
      </c>
      <c r="D49" s="35" t="s">
        <v>1039</v>
      </c>
      <c r="E49" s="28" t="s">
        <v>1021</v>
      </c>
      <c r="F49" s="28" t="s">
        <v>1040</v>
      </c>
      <c r="G49" s="28" t="s">
        <v>440</v>
      </c>
      <c r="H49" s="29" t="s">
        <v>96</v>
      </c>
      <c r="I49" s="29">
        <v>0</v>
      </c>
      <c r="J49" s="27">
        <v>711000000</v>
      </c>
      <c r="K49" s="27" t="s">
        <v>274</v>
      </c>
      <c r="L49" s="29" t="s">
        <v>138</v>
      </c>
      <c r="M49" s="78" t="s">
        <v>54</v>
      </c>
      <c r="N49" s="29" t="s">
        <v>30</v>
      </c>
      <c r="O49" s="27" t="s">
        <v>40</v>
      </c>
      <c r="P49" s="29" t="s">
        <v>31</v>
      </c>
      <c r="Q49" s="109" t="s">
        <v>99</v>
      </c>
      <c r="R49" s="71" t="s">
        <v>100</v>
      </c>
      <c r="S49" s="29">
        <v>18</v>
      </c>
      <c r="T49" s="29">
        <v>1661</v>
      </c>
      <c r="U49" s="84">
        <f t="shared" si="3"/>
        <v>29898</v>
      </c>
      <c r="V49" s="84">
        <f t="shared" si="4"/>
        <v>33485.76</v>
      </c>
      <c r="W49" s="77"/>
      <c r="X49" s="29">
        <v>2016</v>
      </c>
      <c r="Y49" s="82"/>
    </row>
    <row r="50" spans="2:25" ht="58.5" customHeight="1">
      <c r="B50" s="27" t="s">
        <v>481</v>
      </c>
      <c r="C50" s="35" t="s">
        <v>225</v>
      </c>
      <c r="D50" s="35" t="s">
        <v>763</v>
      </c>
      <c r="E50" s="28" t="s">
        <v>748</v>
      </c>
      <c r="F50" s="28" t="s">
        <v>764</v>
      </c>
      <c r="G50" s="28" t="s">
        <v>441</v>
      </c>
      <c r="H50" s="29" t="s">
        <v>96</v>
      </c>
      <c r="I50" s="29">
        <v>0</v>
      </c>
      <c r="J50" s="27">
        <v>711000000</v>
      </c>
      <c r="K50" s="27" t="s">
        <v>274</v>
      </c>
      <c r="L50" s="29" t="s">
        <v>138</v>
      </c>
      <c r="M50" s="78" t="s">
        <v>54</v>
      </c>
      <c r="N50" s="29" t="s">
        <v>30</v>
      </c>
      <c r="O50" s="27" t="s">
        <v>40</v>
      </c>
      <c r="P50" s="29" t="s">
        <v>31</v>
      </c>
      <c r="Q50" s="109" t="s">
        <v>252</v>
      </c>
      <c r="R50" s="71" t="s">
        <v>127</v>
      </c>
      <c r="S50" s="29">
        <v>224</v>
      </c>
      <c r="T50" s="29">
        <v>241</v>
      </c>
      <c r="U50" s="84">
        <f t="shared" si="3"/>
        <v>53984</v>
      </c>
      <c r="V50" s="84">
        <f t="shared" si="4"/>
        <v>60462.08000000001</v>
      </c>
      <c r="W50" s="77"/>
      <c r="X50" s="29">
        <v>2016</v>
      </c>
      <c r="Y50" s="82"/>
    </row>
    <row r="51" spans="2:25" ht="58.5" customHeight="1">
      <c r="B51" s="27" t="s">
        <v>482</v>
      </c>
      <c r="C51" s="35" t="s">
        <v>225</v>
      </c>
      <c r="D51" s="35" t="s">
        <v>765</v>
      </c>
      <c r="E51" s="28" t="s">
        <v>748</v>
      </c>
      <c r="F51" s="28" t="s">
        <v>766</v>
      </c>
      <c r="G51" s="28" t="s">
        <v>442</v>
      </c>
      <c r="H51" s="29" t="s">
        <v>96</v>
      </c>
      <c r="I51" s="29">
        <v>0</v>
      </c>
      <c r="J51" s="27">
        <v>711000000</v>
      </c>
      <c r="K51" s="27" t="s">
        <v>274</v>
      </c>
      <c r="L51" s="29" t="s">
        <v>138</v>
      </c>
      <c r="M51" s="78" t="s">
        <v>54</v>
      </c>
      <c r="N51" s="29" t="s">
        <v>30</v>
      </c>
      <c r="O51" s="27" t="s">
        <v>40</v>
      </c>
      <c r="P51" s="29" t="s">
        <v>31</v>
      </c>
      <c r="Q51" s="109" t="s">
        <v>252</v>
      </c>
      <c r="R51" s="71" t="s">
        <v>127</v>
      </c>
      <c r="S51" s="29">
        <v>424</v>
      </c>
      <c r="T51" s="29">
        <v>848</v>
      </c>
      <c r="U51" s="84">
        <f t="shared" si="3"/>
        <v>359552</v>
      </c>
      <c r="V51" s="84">
        <f t="shared" si="4"/>
        <v>402698.24000000005</v>
      </c>
      <c r="W51" s="77"/>
      <c r="X51" s="29">
        <v>2016</v>
      </c>
      <c r="Y51" s="82"/>
    </row>
    <row r="52" spans="2:25" ht="58.5" customHeight="1">
      <c r="B52" s="27" t="s">
        <v>483</v>
      </c>
      <c r="C52" s="35" t="s">
        <v>225</v>
      </c>
      <c r="D52" s="35" t="s">
        <v>1041</v>
      </c>
      <c r="E52" s="28" t="s">
        <v>1042</v>
      </c>
      <c r="F52" s="28" t="s">
        <v>1043</v>
      </c>
      <c r="G52" s="28" t="s">
        <v>443</v>
      </c>
      <c r="H52" s="29" t="s">
        <v>96</v>
      </c>
      <c r="I52" s="29">
        <v>0</v>
      </c>
      <c r="J52" s="27">
        <v>711000000</v>
      </c>
      <c r="K52" s="27" t="s">
        <v>274</v>
      </c>
      <c r="L52" s="29" t="s">
        <v>138</v>
      </c>
      <c r="M52" s="78" t="s">
        <v>54</v>
      </c>
      <c r="N52" s="29" t="s">
        <v>30</v>
      </c>
      <c r="O52" s="27" t="s">
        <v>40</v>
      </c>
      <c r="P52" s="29" t="s">
        <v>31</v>
      </c>
      <c r="Q52" s="109" t="s">
        <v>252</v>
      </c>
      <c r="R52" s="71" t="s">
        <v>127</v>
      </c>
      <c r="S52" s="29">
        <v>149</v>
      </c>
      <c r="T52" s="29">
        <v>67</v>
      </c>
      <c r="U52" s="84">
        <f t="shared" si="3"/>
        <v>9983</v>
      </c>
      <c r="V52" s="84">
        <f t="shared" si="4"/>
        <v>11180.960000000001</v>
      </c>
      <c r="W52" s="77"/>
      <c r="X52" s="29">
        <v>2016</v>
      </c>
      <c r="Y52" s="82"/>
    </row>
    <row r="53" spans="2:25" ht="58.5" customHeight="1">
      <c r="B53" s="27" t="s">
        <v>484</v>
      </c>
      <c r="C53" s="35" t="s">
        <v>225</v>
      </c>
      <c r="D53" s="35" t="s">
        <v>767</v>
      </c>
      <c r="E53" s="28" t="s">
        <v>768</v>
      </c>
      <c r="F53" s="28" t="s">
        <v>769</v>
      </c>
      <c r="G53" s="28" t="s">
        <v>444</v>
      </c>
      <c r="H53" s="29" t="s">
        <v>96</v>
      </c>
      <c r="I53" s="29">
        <v>0</v>
      </c>
      <c r="J53" s="27">
        <v>711000000</v>
      </c>
      <c r="K53" s="27" t="s">
        <v>274</v>
      </c>
      <c r="L53" s="29" t="s">
        <v>138</v>
      </c>
      <c r="M53" s="78" t="s">
        <v>54</v>
      </c>
      <c r="N53" s="29" t="s">
        <v>30</v>
      </c>
      <c r="O53" s="27" t="s">
        <v>40</v>
      </c>
      <c r="P53" s="29" t="s">
        <v>31</v>
      </c>
      <c r="Q53" s="109" t="s">
        <v>99</v>
      </c>
      <c r="R53" s="71" t="s">
        <v>100</v>
      </c>
      <c r="S53" s="29">
        <v>240</v>
      </c>
      <c r="T53" s="29">
        <v>250</v>
      </c>
      <c r="U53" s="84">
        <f t="shared" si="3"/>
        <v>60000</v>
      </c>
      <c r="V53" s="84">
        <f t="shared" si="4"/>
        <v>67200</v>
      </c>
      <c r="W53" s="77"/>
      <c r="X53" s="29">
        <v>2016</v>
      </c>
      <c r="Y53" s="82"/>
    </row>
    <row r="54" spans="2:25" ht="58.5" customHeight="1">
      <c r="B54" s="27" t="s">
        <v>485</v>
      </c>
      <c r="C54" s="35" t="s">
        <v>225</v>
      </c>
      <c r="D54" s="35" t="s">
        <v>770</v>
      </c>
      <c r="E54" s="28" t="s">
        <v>768</v>
      </c>
      <c r="F54" s="28" t="s">
        <v>771</v>
      </c>
      <c r="G54" s="28" t="s">
        <v>445</v>
      </c>
      <c r="H54" s="29" t="s">
        <v>96</v>
      </c>
      <c r="I54" s="29">
        <v>0</v>
      </c>
      <c r="J54" s="27">
        <v>711000000</v>
      </c>
      <c r="K54" s="27" t="s">
        <v>274</v>
      </c>
      <c r="L54" s="29" t="s">
        <v>138</v>
      </c>
      <c r="M54" s="78" t="s">
        <v>54</v>
      </c>
      <c r="N54" s="29" t="s">
        <v>30</v>
      </c>
      <c r="O54" s="27" t="s">
        <v>40</v>
      </c>
      <c r="P54" s="29" t="s">
        <v>31</v>
      </c>
      <c r="Q54" s="109" t="s">
        <v>172</v>
      </c>
      <c r="R54" s="71" t="s">
        <v>151</v>
      </c>
      <c r="S54" s="29">
        <v>480</v>
      </c>
      <c r="T54" s="29">
        <v>250</v>
      </c>
      <c r="U54" s="84">
        <f t="shared" si="3"/>
        <v>120000</v>
      </c>
      <c r="V54" s="84">
        <f t="shared" si="4"/>
        <v>134400</v>
      </c>
      <c r="W54" s="77"/>
      <c r="X54" s="29">
        <v>2016</v>
      </c>
      <c r="Y54" s="82"/>
    </row>
    <row r="55" spans="2:25" ht="58.5" customHeight="1">
      <c r="B55" s="27" t="s">
        <v>486</v>
      </c>
      <c r="C55" s="35" t="s">
        <v>225</v>
      </c>
      <c r="D55" s="35" t="s">
        <v>770</v>
      </c>
      <c r="E55" s="28" t="s">
        <v>768</v>
      </c>
      <c r="F55" s="28" t="s">
        <v>771</v>
      </c>
      <c r="G55" s="28" t="s">
        <v>446</v>
      </c>
      <c r="H55" s="29" t="s">
        <v>96</v>
      </c>
      <c r="I55" s="29">
        <v>0</v>
      </c>
      <c r="J55" s="27">
        <v>711000000</v>
      </c>
      <c r="K55" s="27" t="s">
        <v>274</v>
      </c>
      <c r="L55" s="29" t="s">
        <v>138</v>
      </c>
      <c r="M55" s="78" t="s">
        <v>54</v>
      </c>
      <c r="N55" s="29" t="s">
        <v>30</v>
      </c>
      <c r="O55" s="27" t="s">
        <v>40</v>
      </c>
      <c r="P55" s="29" t="s">
        <v>31</v>
      </c>
      <c r="Q55" s="109" t="s">
        <v>172</v>
      </c>
      <c r="R55" s="71" t="s">
        <v>151</v>
      </c>
      <c r="S55" s="29">
        <v>104</v>
      </c>
      <c r="T55" s="29">
        <v>250</v>
      </c>
      <c r="U55" s="84">
        <f t="shared" si="3"/>
        <v>26000</v>
      </c>
      <c r="V55" s="84">
        <f t="shared" si="4"/>
        <v>29120.000000000004</v>
      </c>
      <c r="W55" s="77"/>
      <c r="X55" s="29">
        <v>2016</v>
      </c>
      <c r="Y55" s="82"/>
    </row>
    <row r="56" spans="2:25" ht="58.5" customHeight="1">
      <c r="B56" s="27" t="s">
        <v>487</v>
      </c>
      <c r="C56" s="35" t="s">
        <v>225</v>
      </c>
      <c r="D56" s="35" t="s">
        <v>772</v>
      </c>
      <c r="E56" s="28" t="s">
        <v>773</v>
      </c>
      <c r="F56" s="28" t="s">
        <v>774</v>
      </c>
      <c r="G56" s="28" t="s">
        <v>447</v>
      </c>
      <c r="H56" s="29" t="s">
        <v>96</v>
      </c>
      <c r="I56" s="29">
        <v>0</v>
      </c>
      <c r="J56" s="27">
        <v>711000000</v>
      </c>
      <c r="K56" s="27" t="s">
        <v>274</v>
      </c>
      <c r="L56" s="29" t="s">
        <v>138</v>
      </c>
      <c r="M56" s="78" t="s">
        <v>54</v>
      </c>
      <c r="N56" s="29" t="s">
        <v>30</v>
      </c>
      <c r="O56" s="27" t="s">
        <v>40</v>
      </c>
      <c r="P56" s="29" t="s">
        <v>31</v>
      </c>
      <c r="Q56" s="109" t="s">
        <v>99</v>
      </c>
      <c r="R56" s="71" t="s">
        <v>100</v>
      </c>
      <c r="S56" s="29">
        <v>25</v>
      </c>
      <c r="T56" s="29">
        <v>1000</v>
      </c>
      <c r="U56" s="84">
        <f t="shared" si="3"/>
        <v>25000</v>
      </c>
      <c r="V56" s="84">
        <f>U56*1.12</f>
        <v>28000.000000000004</v>
      </c>
      <c r="W56" s="77"/>
      <c r="X56" s="29">
        <v>2016</v>
      </c>
      <c r="Y56" s="82"/>
    </row>
    <row r="57" spans="2:25" ht="58.5" customHeight="1">
      <c r="B57" s="27" t="s">
        <v>488</v>
      </c>
      <c r="C57" s="35" t="s">
        <v>225</v>
      </c>
      <c r="D57" s="35" t="s">
        <v>1044</v>
      </c>
      <c r="E57" s="28" t="s">
        <v>1045</v>
      </c>
      <c r="F57" s="28" t="s">
        <v>1046</v>
      </c>
      <c r="G57" s="28" t="s">
        <v>448</v>
      </c>
      <c r="H57" s="29" t="s">
        <v>96</v>
      </c>
      <c r="I57" s="29">
        <v>0</v>
      </c>
      <c r="J57" s="27">
        <v>711000000</v>
      </c>
      <c r="K57" s="27" t="s">
        <v>274</v>
      </c>
      <c r="L57" s="29" t="s">
        <v>138</v>
      </c>
      <c r="M57" s="78" t="s">
        <v>54</v>
      </c>
      <c r="N57" s="29" t="s">
        <v>30</v>
      </c>
      <c r="O57" s="27" t="s">
        <v>40</v>
      </c>
      <c r="P57" s="29" t="s">
        <v>31</v>
      </c>
      <c r="Q57" s="109" t="s">
        <v>99</v>
      </c>
      <c r="R57" s="71" t="s">
        <v>100</v>
      </c>
      <c r="S57" s="29">
        <v>80</v>
      </c>
      <c r="T57" s="29">
        <v>30000</v>
      </c>
      <c r="U57" s="84">
        <f t="shared" si="3"/>
        <v>2400000</v>
      </c>
      <c r="V57" s="84">
        <f>U57*1.12</f>
        <v>2688000.0000000005</v>
      </c>
      <c r="W57" s="77"/>
      <c r="X57" s="29">
        <v>2016</v>
      </c>
      <c r="Y57" s="82"/>
    </row>
    <row r="58" spans="2:25" ht="58.5" customHeight="1">
      <c r="B58" s="27" t="s">
        <v>489</v>
      </c>
      <c r="C58" s="35" t="s">
        <v>225</v>
      </c>
      <c r="D58" s="35" t="s">
        <v>1047</v>
      </c>
      <c r="E58" s="28" t="s">
        <v>1048</v>
      </c>
      <c r="F58" s="28" t="s">
        <v>1049</v>
      </c>
      <c r="G58" s="28" t="s">
        <v>449</v>
      </c>
      <c r="H58" s="29" t="s">
        <v>96</v>
      </c>
      <c r="I58" s="29">
        <v>0</v>
      </c>
      <c r="J58" s="27">
        <v>711000000</v>
      </c>
      <c r="K58" s="27" t="s">
        <v>274</v>
      </c>
      <c r="L58" s="29" t="s">
        <v>138</v>
      </c>
      <c r="M58" s="78" t="s">
        <v>54</v>
      </c>
      <c r="N58" s="29" t="s">
        <v>30</v>
      </c>
      <c r="O58" s="27" t="s">
        <v>40</v>
      </c>
      <c r="P58" s="29" t="s">
        <v>31</v>
      </c>
      <c r="Q58" s="109" t="s">
        <v>99</v>
      </c>
      <c r="R58" s="71" t="s">
        <v>100</v>
      </c>
      <c r="S58" s="29">
        <v>133</v>
      </c>
      <c r="T58" s="29">
        <v>30000</v>
      </c>
      <c r="U58" s="84">
        <f t="shared" si="3"/>
        <v>3990000</v>
      </c>
      <c r="V58" s="84">
        <f>U58*1.12</f>
        <v>4468800</v>
      </c>
      <c r="W58" s="77"/>
      <c r="X58" s="29">
        <v>2016</v>
      </c>
      <c r="Y58" s="82"/>
    </row>
    <row r="59" spans="2:25" ht="101.25" customHeight="1">
      <c r="B59" s="27" t="s">
        <v>490</v>
      </c>
      <c r="C59" s="35" t="s">
        <v>225</v>
      </c>
      <c r="D59" s="35" t="s">
        <v>1050</v>
      </c>
      <c r="E59" s="28" t="s">
        <v>775</v>
      </c>
      <c r="F59" s="28" t="s">
        <v>776</v>
      </c>
      <c r="G59" s="28" t="s">
        <v>235</v>
      </c>
      <c r="H59" s="29" t="s">
        <v>32</v>
      </c>
      <c r="I59" s="27">
        <v>0</v>
      </c>
      <c r="J59" s="27">
        <v>711000000</v>
      </c>
      <c r="K59" s="27" t="s">
        <v>274</v>
      </c>
      <c r="L59" s="29" t="s">
        <v>35</v>
      </c>
      <c r="M59" s="27" t="s">
        <v>163</v>
      </c>
      <c r="N59" s="30" t="s">
        <v>30</v>
      </c>
      <c r="O59" s="27" t="s">
        <v>164</v>
      </c>
      <c r="P59" s="75" t="s">
        <v>31</v>
      </c>
      <c r="Q59" s="109" t="s">
        <v>172</v>
      </c>
      <c r="R59" s="71" t="s">
        <v>151</v>
      </c>
      <c r="S59" s="29">
        <v>60</v>
      </c>
      <c r="T59" s="30">
        <v>1000</v>
      </c>
      <c r="U59" s="30">
        <v>60000</v>
      </c>
      <c r="V59" s="77">
        <f aca="true" t="shared" si="5" ref="V59:V89">U59*1.12</f>
        <v>67200</v>
      </c>
      <c r="W59" s="31"/>
      <c r="X59" s="29">
        <v>2016</v>
      </c>
      <c r="Y59" s="85"/>
    </row>
    <row r="60" spans="2:25" ht="38.25">
      <c r="B60" s="27" t="s">
        <v>1335</v>
      </c>
      <c r="C60" s="35" t="s">
        <v>225</v>
      </c>
      <c r="D60" s="35" t="s">
        <v>1051</v>
      </c>
      <c r="E60" s="28" t="s">
        <v>892</v>
      </c>
      <c r="F60" s="28" t="s">
        <v>1052</v>
      </c>
      <c r="G60" s="28" t="s">
        <v>893</v>
      </c>
      <c r="H60" s="29" t="s">
        <v>32</v>
      </c>
      <c r="I60" s="27">
        <v>0</v>
      </c>
      <c r="J60" s="27">
        <v>711000000</v>
      </c>
      <c r="K60" s="27" t="s">
        <v>274</v>
      </c>
      <c r="L60" s="30" t="s">
        <v>35</v>
      </c>
      <c r="M60" s="27" t="s">
        <v>163</v>
      </c>
      <c r="N60" s="30" t="s">
        <v>30</v>
      </c>
      <c r="O60" s="117" t="s">
        <v>164</v>
      </c>
      <c r="P60" s="30" t="s">
        <v>31</v>
      </c>
      <c r="Q60" s="109" t="s">
        <v>99</v>
      </c>
      <c r="R60" s="71" t="s">
        <v>100</v>
      </c>
      <c r="S60" s="30">
        <v>5</v>
      </c>
      <c r="T60" s="118">
        <v>535</v>
      </c>
      <c r="U60" s="30">
        <f aca="true" t="shared" si="6" ref="U60:U89">T60*S60</f>
        <v>2675</v>
      </c>
      <c r="V60" s="77">
        <f t="shared" si="5"/>
        <v>2996.0000000000005</v>
      </c>
      <c r="W60" s="31"/>
      <c r="X60" s="29">
        <v>2016</v>
      </c>
      <c r="Y60" s="88"/>
    </row>
    <row r="61" spans="2:25" ht="38.25">
      <c r="B61" s="27" t="s">
        <v>1336</v>
      </c>
      <c r="C61" s="35" t="s">
        <v>225</v>
      </c>
      <c r="D61" s="35" t="s">
        <v>1053</v>
      </c>
      <c r="E61" s="28" t="s">
        <v>894</v>
      </c>
      <c r="F61" s="28" t="s">
        <v>1054</v>
      </c>
      <c r="G61" s="28" t="s">
        <v>895</v>
      </c>
      <c r="H61" s="29" t="s">
        <v>32</v>
      </c>
      <c r="I61" s="27">
        <v>0</v>
      </c>
      <c r="J61" s="27">
        <v>711000000</v>
      </c>
      <c r="K61" s="27" t="s">
        <v>274</v>
      </c>
      <c r="L61" s="30" t="s">
        <v>35</v>
      </c>
      <c r="M61" s="27" t="s">
        <v>163</v>
      </c>
      <c r="N61" s="30" t="s">
        <v>30</v>
      </c>
      <c r="O61" s="117" t="s">
        <v>164</v>
      </c>
      <c r="P61" s="30" t="s">
        <v>31</v>
      </c>
      <c r="Q61" s="109" t="s">
        <v>99</v>
      </c>
      <c r="R61" s="71" t="s">
        <v>100</v>
      </c>
      <c r="S61" s="30">
        <v>5</v>
      </c>
      <c r="T61" s="118">
        <v>495</v>
      </c>
      <c r="U61" s="30">
        <f t="shared" si="6"/>
        <v>2475</v>
      </c>
      <c r="V61" s="77">
        <f>U61*1.12</f>
        <v>2772.0000000000005</v>
      </c>
      <c r="W61" s="31"/>
      <c r="X61" s="29">
        <v>2016</v>
      </c>
      <c r="Y61" s="88"/>
    </row>
    <row r="62" spans="2:25" ht="38.25">
      <c r="B62" s="27" t="s">
        <v>495</v>
      </c>
      <c r="C62" s="35" t="s">
        <v>225</v>
      </c>
      <c r="D62" s="35" t="s">
        <v>779</v>
      </c>
      <c r="E62" s="28" t="s">
        <v>777</v>
      </c>
      <c r="F62" s="28" t="s">
        <v>778</v>
      </c>
      <c r="G62" s="28" t="s">
        <v>166</v>
      </c>
      <c r="H62" s="29" t="s">
        <v>32</v>
      </c>
      <c r="I62" s="27">
        <v>0</v>
      </c>
      <c r="J62" s="27">
        <v>711000000</v>
      </c>
      <c r="K62" s="27" t="s">
        <v>274</v>
      </c>
      <c r="L62" s="30" t="s">
        <v>35</v>
      </c>
      <c r="M62" s="27" t="s">
        <v>163</v>
      </c>
      <c r="N62" s="30" t="s">
        <v>30</v>
      </c>
      <c r="O62" s="117" t="s">
        <v>164</v>
      </c>
      <c r="P62" s="30" t="s">
        <v>31</v>
      </c>
      <c r="Q62" s="109" t="s">
        <v>165</v>
      </c>
      <c r="R62" s="71" t="s">
        <v>153</v>
      </c>
      <c r="S62" s="30">
        <v>30</v>
      </c>
      <c r="T62" s="118">
        <v>383</v>
      </c>
      <c r="U62" s="30">
        <f t="shared" si="6"/>
        <v>11490</v>
      </c>
      <c r="V62" s="77">
        <f t="shared" si="5"/>
        <v>12868.800000000001</v>
      </c>
      <c r="W62" s="31"/>
      <c r="X62" s="29">
        <v>2016</v>
      </c>
      <c r="Y62" s="88"/>
    </row>
    <row r="63" spans="2:25" ht="45.75" customHeight="1">
      <c r="B63" s="27" t="s">
        <v>496</v>
      </c>
      <c r="C63" s="35" t="s">
        <v>225</v>
      </c>
      <c r="D63" s="35" t="s">
        <v>779</v>
      </c>
      <c r="E63" s="28" t="s">
        <v>777</v>
      </c>
      <c r="F63" s="28" t="s">
        <v>778</v>
      </c>
      <c r="G63" s="28" t="s">
        <v>236</v>
      </c>
      <c r="H63" s="29" t="s">
        <v>32</v>
      </c>
      <c r="I63" s="27">
        <v>0</v>
      </c>
      <c r="J63" s="27">
        <v>711000000</v>
      </c>
      <c r="K63" s="27" t="s">
        <v>274</v>
      </c>
      <c r="L63" s="30" t="s">
        <v>35</v>
      </c>
      <c r="M63" s="27" t="s">
        <v>163</v>
      </c>
      <c r="N63" s="30" t="s">
        <v>30</v>
      </c>
      <c r="O63" s="117" t="s">
        <v>164</v>
      </c>
      <c r="P63" s="30" t="s">
        <v>31</v>
      </c>
      <c r="Q63" s="109" t="s">
        <v>165</v>
      </c>
      <c r="R63" s="71" t="s">
        <v>153</v>
      </c>
      <c r="S63" s="30">
        <v>30</v>
      </c>
      <c r="T63" s="118">
        <v>354</v>
      </c>
      <c r="U63" s="30">
        <f t="shared" si="6"/>
        <v>10620</v>
      </c>
      <c r="V63" s="77">
        <f t="shared" si="5"/>
        <v>11894.400000000001</v>
      </c>
      <c r="W63" s="31"/>
      <c r="X63" s="29">
        <v>2016</v>
      </c>
      <c r="Y63" s="88"/>
    </row>
    <row r="64" spans="2:25" ht="38.25">
      <c r="B64" s="27" t="s">
        <v>497</v>
      </c>
      <c r="C64" s="35" t="s">
        <v>225</v>
      </c>
      <c r="D64" s="35" t="s">
        <v>780</v>
      </c>
      <c r="E64" s="28" t="s">
        <v>167</v>
      </c>
      <c r="F64" s="28" t="s">
        <v>781</v>
      </c>
      <c r="G64" s="28" t="s">
        <v>168</v>
      </c>
      <c r="H64" s="29" t="s">
        <v>32</v>
      </c>
      <c r="I64" s="27">
        <v>0</v>
      </c>
      <c r="J64" s="27">
        <v>711000000</v>
      </c>
      <c r="K64" s="27" t="s">
        <v>274</v>
      </c>
      <c r="L64" s="30" t="s">
        <v>35</v>
      </c>
      <c r="M64" s="27" t="s">
        <v>163</v>
      </c>
      <c r="N64" s="30" t="s">
        <v>30</v>
      </c>
      <c r="O64" s="117" t="s">
        <v>164</v>
      </c>
      <c r="P64" s="30" t="s">
        <v>31</v>
      </c>
      <c r="Q64" s="109" t="s">
        <v>99</v>
      </c>
      <c r="R64" s="71" t="s">
        <v>100</v>
      </c>
      <c r="S64" s="30">
        <v>50</v>
      </c>
      <c r="T64" s="118">
        <v>40</v>
      </c>
      <c r="U64" s="30">
        <f t="shared" si="6"/>
        <v>2000</v>
      </c>
      <c r="V64" s="77">
        <f t="shared" si="5"/>
        <v>2240</v>
      </c>
      <c r="W64" s="31"/>
      <c r="X64" s="29">
        <v>2016</v>
      </c>
      <c r="Y64" s="88"/>
    </row>
    <row r="65" spans="2:25" ht="38.25">
      <c r="B65" s="27" t="s">
        <v>498</v>
      </c>
      <c r="C65" s="35" t="s">
        <v>225</v>
      </c>
      <c r="D65" s="35" t="s">
        <v>782</v>
      </c>
      <c r="E65" s="28" t="s">
        <v>170</v>
      </c>
      <c r="F65" s="28" t="s">
        <v>783</v>
      </c>
      <c r="G65" s="28" t="s">
        <v>169</v>
      </c>
      <c r="H65" s="29" t="s">
        <v>32</v>
      </c>
      <c r="I65" s="27">
        <v>0</v>
      </c>
      <c r="J65" s="27">
        <v>711000000</v>
      </c>
      <c r="K65" s="27" t="s">
        <v>274</v>
      </c>
      <c r="L65" s="30" t="s">
        <v>35</v>
      </c>
      <c r="M65" s="27" t="s">
        <v>163</v>
      </c>
      <c r="N65" s="30" t="s">
        <v>30</v>
      </c>
      <c r="O65" s="117" t="s">
        <v>164</v>
      </c>
      <c r="P65" s="30" t="s">
        <v>31</v>
      </c>
      <c r="Q65" s="109" t="s">
        <v>99</v>
      </c>
      <c r="R65" s="71" t="s">
        <v>100</v>
      </c>
      <c r="S65" s="30">
        <v>10</v>
      </c>
      <c r="T65" s="118">
        <v>240</v>
      </c>
      <c r="U65" s="30">
        <f t="shared" si="6"/>
        <v>2400</v>
      </c>
      <c r="V65" s="77">
        <f t="shared" si="5"/>
        <v>2688.0000000000005</v>
      </c>
      <c r="W65" s="31"/>
      <c r="X65" s="29">
        <v>2016</v>
      </c>
      <c r="Y65" s="88"/>
    </row>
    <row r="66" spans="2:25" ht="38.25">
      <c r="B66" s="27" t="s">
        <v>499</v>
      </c>
      <c r="C66" s="35" t="s">
        <v>225</v>
      </c>
      <c r="D66" s="35" t="s">
        <v>784</v>
      </c>
      <c r="E66" s="28" t="s">
        <v>170</v>
      </c>
      <c r="F66" s="28" t="s">
        <v>785</v>
      </c>
      <c r="G66" s="28" t="s">
        <v>171</v>
      </c>
      <c r="H66" s="29" t="s">
        <v>32</v>
      </c>
      <c r="I66" s="27">
        <v>0</v>
      </c>
      <c r="J66" s="27">
        <v>711000000</v>
      </c>
      <c r="K66" s="27" t="s">
        <v>274</v>
      </c>
      <c r="L66" s="30" t="s">
        <v>35</v>
      </c>
      <c r="M66" s="27" t="s">
        <v>163</v>
      </c>
      <c r="N66" s="30" t="s">
        <v>30</v>
      </c>
      <c r="O66" s="117" t="s">
        <v>164</v>
      </c>
      <c r="P66" s="30" t="s">
        <v>31</v>
      </c>
      <c r="Q66" s="109" t="s">
        <v>99</v>
      </c>
      <c r="R66" s="71" t="s">
        <v>100</v>
      </c>
      <c r="S66" s="30">
        <v>5</v>
      </c>
      <c r="T66" s="118">
        <v>60</v>
      </c>
      <c r="U66" s="30">
        <f>T66*S66</f>
        <v>300</v>
      </c>
      <c r="V66" s="77">
        <f>U66*1.12</f>
        <v>336.00000000000006</v>
      </c>
      <c r="W66" s="31"/>
      <c r="X66" s="29">
        <v>2016</v>
      </c>
      <c r="Y66" s="88"/>
    </row>
    <row r="67" spans="2:25" ht="38.25">
      <c r="B67" s="27" t="s">
        <v>500</v>
      </c>
      <c r="C67" s="35" t="s">
        <v>225</v>
      </c>
      <c r="D67" s="35" t="s">
        <v>1057</v>
      </c>
      <c r="E67" s="28" t="s">
        <v>1055</v>
      </c>
      <c r="F67" s="28" t="s">
        <v>1056</v>
      </c>
      <c r="G67" s="28" t="s">
        <v>896</v>
      </c>
      <c r="H67" s="29" t="s">
        <v>32</v>
      </c>
      <c r="I67" s="27">
        <v>0</v>
      </c>
      <c r="J67" s="27">
        <v>711000000</v>
      </c>
      <c r="K67" s="27" t="s">
        <v>274</v>
      </c>
      <c r="L67" s="30" t="s">
        <v>35</v>
      </c>
      <c r="M67" s="27" t="s">
        <v>163</v>
      </c>
      <c r="N67" s="30" t="s">
        <v>30</v>
      </c>
      <c r="O67" s="117" t="s">
        <v>164</v>
      </c>
      <c r="P67" s="30" t="s">
        <v>31</v>
      </c>
      <c r="Q67" s="109" t="s">
        <v>99</v>
      </c>
      <c r="R67" s="71" t="s">
        <v>100</v>
      </c>
      <c r="S67" s="30">
        <v>3</v>
      </c>
      <c r="T67" s="118">
        <v>545</v>
      </c>
      <c r="U67" s="30">
        <f t="shared" si="6"/>
        <v>1635</v>
      </c>
      <c r="V67" s="77">
        <f t="shared" si="5"/>
        <v>1831.2000000000003</v>
      </c>
      <c r="W67" s="31"/>
      <c r="X67" s="29">
        <v>2016</v>
      </c>
      <c r="Y67" s="88"/>
    </row>
    <row r="68" spans="2:25" ht="38.25">
      <c r="B68" s="27" t="s">
        <v>501</v>
      </c>
      <c r="C68" s="35" t="s">
        <v>225</v>
      </c>
      <c r="D68" s="35" t="s">
        <v>786</v>
      </c>
      <c r="E68" s="28" t="s">
        <v>173</v>
      </c>
      <c r="F68" s="28" t="s">
        <v>1058</v>
      </c>
      <c r="G68" s="28" t="s">
        <v>174</v>
      </c>
      <c r="H68" s="29" t="s">
        <v>32</v>
      </c>
      <c r="I68" s="27">
        <v>0</v>
      </c>
      <c r="J68" s="27">
        <v>711000000</v>
      </c>
      <c r="K68" s="27" t="s">
        <v>274</v>
      </c>
      <c r="L68" s="30" t="s">
        <v>35</v>
      </c>
      <c r="M68" s="27" t="s">
        <v>163</v>
      </c>
      <c r="N68" s="30" t="s">
        <v>30</v>
      </c>
      <c r="O68" s="117" t="s">
        <v>164</v>
      </c>
      <c r="P68" s="30" t="s">
        <v>31</v>
      </c>
      <c r="Q68" s="109" t="s">
        <v>99</v>
      </c>
      <c r="R68" s="71" t="s">
        <v>100</v>
      </c>
      <c r="S68" s="30">
        <v>100</v>
      </c>
      <c r="T68" s="118">
        <v>115</v>
      </c>
      <c r="U68" s="30">
        <f t="shared" si="6"/>
        <v>11500</v>
      </c>
      <c r="V68" s="77">
        <f t="shared" si="5"/>
        <v>12880.000000000002</v>
      </c>
      <c r="W68" s="31"/>
      <c r="X68" s="29">
        <v>2016</v>
      </c>
      <c r="Y68" s="88"/>
    </row>
    <row r="69" spans="2:25" ht="38.25">
      <c r="B69" s="27" t="s">
        <v>502</v>
      </c>
      <c r="C69" s="35" t="s">
        <v>225</v>
      </c>
      <c r="D69" s="35" t="s">
        <v>787</v>
      </c>
      <c r="E69" s="28" t="s">
        <v>175</v>
      </c>
      <c r="F69" s="28" t="s">
        <v>1059</v>
      </c>
      <c r="G69" s="28" t="s">
        <v>897</v>
      </c>
      <c r="H69" s="29" t="s">
        <v>32</v>
      </c>
      <c r="I69" s="27">
        <v>0</v>
      </c>
      <c r="J69" s="27">
        <v>711000000</v>
      </c>
      <c r="K69" s="27" t="s">
        <v>274</v>
      </c>
      <c r="L69" s="30" t="s">
        <v>35</v>
      </c>
      <c r="M69" s="27" t="s">
        <v>163</v>
      </c>
      <c r="N69" s="30" t="s">
        <v>30</v>
      </c>
      <c r="O69" s="117" t="s">
        <v>164</v>
      </c>
      <c r="P69" s="30" t="s">
        <v>31</v>
      </c>
      <c r="Q69" s="109" t="s">
        <v>99</v>
      </c>
      <c r="R69" s="71" t="s">
        <v>100</v>
      </c>
      <c r="S69" s="30">
        <v>30</v>
      </c>
      <c r="T69" s="118">
        <v>205</v>
      </c>
      <c r="U69" s="30">
        <f t="shared" si="6"/>
        <v>6150</v>
      </c>
      <c r="V69" s="77">
        <f t="shared" si="5"/>
        <v>6888.000000000001</v>
      </c>
      <c r="W69" s="31"/>
      <c r="X69" s="29">
        <v>2016</v>
      </c>
      <c r="Y69" s="88"/>
    </row>
    <row r="70" spans="2:25" ht="38.25">
      <c r="B70" s="27" t="s">
        <v>503</v>
      </c>
      <c r="C70" s="35" t="s">
        <v>225</v>
      </c>
      <c r="D70" s="35" t="s">
        <v>1061</v>
      </c>
      <c r="E70" s="28" t="s">
        <v>179</v>
      </c>
      <c r="F70" s="28" t="s">
        <v>1060</v>
      </c>
      <c r="G70" s="28" t="s">
        <v>898</v>
      </c>
      <c r="H70" s="29" t="s">
        <v>32</v>
      </c>
      <c r="I70" s="27">
        <v>0</v>
      </c>
      <c r="J70" s="27">
        <v>711000000</v>
      </c>
      <c r="K70" s="27" t="s">
        <v>274</v>
      </c>
      <c r="L70" s="30" t="s">
        <v>35</v>
      </c>
      <c r="M70" s="27" t="s">
        <v>163</v>
      </c>
      <c r="N70" s="30" t="s">
        <v>30</v>
      </c>
      <c r="O70" s="117" t="s">
        <v>164</v>
      </c>
      <c r="P70" s="30" t="s">
        <v>31</v>
      </c>
      <c r="Q70" s="109" t="s">
        <v>99</v>
      </c>
      <c r="R70" s="71" t="s">
        <v>100</v>
      </c>
      <c r="S70" s="30">
        <v>50</v>
      </c>
      <c r="T70" s="118">
        <v>90</v>
      </c>
      <c r="U70" s="30">
        <f t="shared" si="6"/>
        <v>4500</v>
      </c>
      <c r="V70" s="77">
        <f t="shared" si="5"/>
        <v>5040.000000000001</v>
      </c>
      <c r="W70" s="31"/>
      <c r="X70" s="29">
        <v>2016</v>
      </c>
      <c r="Y70" s="88"/>
    </row>
    <row r="71" spans="2:25" ht="38.25">
      <c r="B71" s="27" t="s">
        <v>504</v>
      </c>
      <c r="C71" s="35" t="s">
        <v>225</v>
      </c>
      <c r="D71" s="35" t="s">
        <v>1062</v>
      </c>
      <c r="E71" s="28" t="s">
        <v>1063</v>
      </c>
      <c r="F71" s="28" t="s">
        <v>1064</v>
      </c>
      <c r="G71" s="28" t="s">
        <v>899</v>
      </c>
      <c r="H71" s="29" t="s">
        <v>32</v>
      </c>
      <c r="I71" s="27">
        <v>0</v>
      </c>
      <c r="J71" s="27">
        <v>711000000</v>
      </c>
      <c r="K71" s="27" t="s">
        <v>274</v>
      </c>
      <c r="L71" s="30" t="s">
        <v>35</v>
      </c>
      <c r="M71" s="27" t="s">
        <v>163</v>
      </c>
      <c r="N71" s="30" t="s">
        <v>30</v>
      </c>
      <c r="O71" s="117" t="s">
        <v>164</v>
      </c>
      <c r="P71" s="30" t="s">
        <v>31</v>
      </c>
      <c r="Q71" s="109" t="s">
        <v>99</v>
      </c>
      <c r="R71" s="71" t="s">
        <v>100</v>
      </c>
      <c r="S71" s="30">
        <v>2</v>
      </c>
      <c r="T71" s="118">
        <v>600</v>
      </c>
      <c r="U71" s="30">
        <f t="shared" si="6"/>
        <v>1200</v>
      </c>
      <c r="V71" s="77">
        <f t="shared" si="5"/>
        <v>1344.0000000000002</v>
      </c>
      <c r="W71" s="31"/>
      <c r="X71" s="29">
        <v>2016</v>
      </c>
      <c r="Y71" s="88"/>
    </row>
    <row r="72" spans="2:25" ht="38.25">
      <c r="B72" s="27" t="s">
        <v>505</v>
      </c>
      <c r="C72" s="35" t="s">
        <v>225</v>
      </c>
      <c r="D72" s="35" t="s">
        <v>1067</v>
      </c>
      <c r="E72" s="28" t="s">
        <v>1065</v>
      </c>
      <c r="F72" s="28" t="s">
        <v>1066</v>
      </c>
      <c r="G72" s="28" t="s">
        <v>900</v>
      </c>
      <c r="H72" s="29" t="s">
        <v>32</v>
      </c>
      <c r="I72" s="27">
        <v>0</v>
      </c>
      <c r="J72" s="27">
        <v>711000000</v>
      </c>
      <c r="K72" s="27" t="s">
        <v>274</v>
      </c>
      <c r="L72" s="30" t="s">
        <v>35</v>
      </c>
      <c r="M72" s="27" t="s">
        <v>163</v>
      </c>
      <c r="N72" s="30" t="s">
        <v>30</v>
      </c>
      <c r="O72" s="117" t="s">
        <v>164</v>
      </c>
      <c r="P72" s="30" t="s">
        <v>31</v>
      </c>
      <c r="Q72" s="109" t="s">
        <v>165</v>
      </c>
      <c r="R72" s="71" t="s">
        <v>153</v>
      </c>
      <c r="S72" s="30">
        <v>1</v>
      </c>
      <c r="T72" s="118">
        <v>4140</v>
      </c>
      <c r="U72" s="30">
        <f t="shared" si="6"/>
        <v>4140</v>
      </c>
      <c r="V72" s="77">
        <f t="shared" si="5"/>
        <v>4636.8</v>
      </c>
      <c r="W72" s="31"/>
      <c r="X72" s="29">
        <v>2016</v>
      </c>
      <c r="Y72" s="88"/>
    </row>
    <row r="73" spans="2:25" ht="38.25">
      <c r="B73" s="27" t="s">
        <v>506</v>
      </c>
      <c r="C73" s="35" t="s">
        <v>225</v>
      </c>
      <c r="D73" s="35" t="s">
        <v>1068</v>
      </c>
      <c r="E73" s="28" t="s">
        <v>1065</v>
      </c>
      <c r="F73" s="28" t="s">
        <v>1069</v>
      </c>
      <c r="G73" s="28" t="s">
        <v>901</v>
      </c>
      <c r="H73" s="29" t="s">
        <v>32</v>
      </c>
      <c r="I73" s="27">
        <v>0</v>
      </c>
      <c r="J73" s="27">
        <v>711000000</v>
      </c>
      <c r="K73" s="27" t="s">
        <v>274</v>
      </c>
      <c r="L73" s="30" t="s">
        <v>35</v>
      </c>
      <c r="M73" s="27" t="s">
        <v>163</v>
      </c>
      <c r="N73" s="30" t="s">
        <v>30</v>
      </c>
      <c r="O73" s="117" t="s">
        <v>164</v>
      </c>
      <c r="P73" s="30" t="s">
        <v>31</v>
      </c>
      <c r="Q73" s="109" t="s">
        <v>165</v>
      </c>
      <c r="R73" s="71" t="s">
        <v>153</v>
      </c>
      <c r="S73" s="30">
        <v>1</v>
      </c>
      <c r="T73" s="118">
        <v>2710</v>
      </c>
      <c r="U73" s="30">
        <f t="shared" si="6"/>
        <v>2710</v>
      </c>
      <c r="V73" s="77">
        <f t="shared" si="5"/>
        <v>3035.2000000000003</v>
      </c>
      <c r="W73" s="31"/>
      <c r="X73" s="29">
        <v>2016</v>
      </c>
      <c r="Y73" s="88"/>
    </row>
    <row r="74" spans="2:25" ht="38.25">
      <c r="B74" s="27" t="s">
        <v>507</v>
      </c>
      <c r="C74" s="35" t="s">
        <v>225</v>
      </c>
      <c r="D74" s="35" t="s">
        <v>1071</v>
      </c>
      <c r="E74" s="28" t="s">
        <v>1065</v>
      </c>
      <c r="F74" s="28" t="s">
        <v>1070</v>
      </c>
      <c r="G74" s="28" t="s">
        <v>902</v>
      </c>
      <c r="H74" s="29" t="s">
        <v>32</v>
      </c>
      <c r="I74" s="27">
        <v>0</v>
      </c>
      <c r="J74" s="27">
        <v>711000000</v>
      </c>
      <c r="K74" s="27" t="s">
        <v>274</v>
      </c>
      <c r="L74" s="30" t="s">
        <v>35</v>
      </c>
      <c r="M74" s="27" t="s">
        <v>163</v>
      </c>
      <c r="N74" s="30" t="s">
        <v>30</v>
      </c>
      <c r="O74" s="117" t="s">
        <v>164</v>
      </c>
      <c r="P74" s="30" t="s">
        <v>31</v>
      </c>
      <c r="Q74" s="109" t="s">
        <v>165</v>
      </c>
      <c r="R74" s="71" t="s">
        <v>153</v>
      </c>
      <c r="S74" s="30">
        <v>1</v>
      </c>
      <c r="T74" s="118">
        <v>4840</v>
      </c>
      <c r="U74" s="30">
        <f>T74*S74</f>
        <v>4840</v>
      </c>
      <c r="V74" s="77">
        <f>U74*1.12</f>
        <v>5420.8</v>
      </c>
      <c r="W74" s="31"/>
      <c r="X74" s="29">
        <v>2016</v>
      </c>
      <c r="Y74" s="88"/>
    </row>
    <row r="75" spans="2:25" ht="38.25">
      <c r="B75" s="27" t="s">
        <v>508</v>
      </c>
      <c r="C75" s="35" t="s">
        <v>225</v>
      </c>
      <c r="D75" s="35" t="s">
        <v>1072</v>
      </c>
      <c r="E75" s="28" t="s">
        <v>179</v>
      </c>
      <c r="F75" s="28" t="s">
        <v>1073</v>
      </c>
      <c r="G75" s="28" t="s">
        <v>176</v>
      </c>
      <c r="H75" s="29" t="s">
        <v>32</v>
      </c>
      <c r="I75" s="27">
        <v>0</v>
      </c>
      <c r="J75" s="27">
        <v>711000000</v>
      </c>
      <c r="K75" s="27" t="s">
        <v>274</v>
      </c>
      <c r="L75" s="30" t="s">
        <v>35</v>
      </c>
      <c r="M75" s="27" t="s">
        <v>163</v>
      </c>
      <c r="N75" s="30" t="s">
        <v>30</v>
      </c>
      <c r="O75" s="117" t="s">
        <v>164</v>
      </c>
      <c r="P75" s="30" t="s">
        <v>31</v>
      </c>
      <c r="Q75" s="109" t="s">
        <v>99</v>
      </c>
      <c r="R75" s="71" t="s">
        <v>100</v>
      </c>
      <c r="S75" s="30">
        <v>25</v>
      </c>
      <c r="T75" s="118">
        <v>395</v>
      </c>
      <c r="U75" s="118">
        <f t="shared" si="6"/>
        <v>9875</v>
      </c>
      <c r="V75" s="118">
        <f t="shared" si="5"/>
        <v>11060.000000000002</v>
      </c>
      <c r="W75" s="31"/>
      <c r="X75" s="29">
        <v>2016</v>
      </c>
      <c r="Y75" s="88"/>
    </row>
    <row r="76" spans="2:25" ht="38.25">
      <c r="B76" s="27" t="s">
        <v>509</v>
      </c>
      <c r="C76" s="35" t="s">
        <v>225</v>
      </c>
      <c r="D76" s="35" t="s">
        <v>788</v>
      </c>
      <c r="E76" s="28" t="s">
        <v>177</v>
      </c>
      <c r="F76" s="28" t="s">
        <v>789</v>
      </c>
      <c r="G76" s="28" t="s">
        <v>178</v>
      </c>
      <c r="H76" s="29" t="s">
        <v>32</v>
      </c>
      <c r="I76" s="27">
        <v>0</v>
      </c>
      <c r="J76" s="27">
        <v>711000000</v>
      </c>
      <c r="K76" s="27" t="s">
        <v>274</v>
      </c>
      <c r="L76" s="30" t="s">
        <v>35</v>
      </c>
      <c r="M76" s="27" t="s">
        <v>163</v>
      </c>
      <c r="N76" s="30" t="s">
        <v>30</v>
      </c>
      <c r="O76" s="117" t="s">
        <v>164</v>
      </c>
      <c r="P76" s="30" t="s">
        <v>31</v>
      </c>
      <c r="Q76" s="109" t="s">
        <v>165</v>
      </c>
      <c r="R76" s="71" t="s">
        <v>153</v>
      </c>
      <c r="S76" s="30">
        <v>300</v>
      </c>
      <c r="T76" s="118">
        <v>850</v>
      </c>
      <c r="U76" s="30">
        <f t="shared" si="6"/>
        <v>255000</v>
      </c>
      <c r="V76" s="77">
        <f t="shared" si="5"/>
        <v>285600</v>
      </c>
      <c r="W76" s="31"/>
      <c r="X76" s="29">
        <v>2016</v>
      </c>
      <c r="Y76" s="88"/>
    </row>
    <row r="77" spans="2:25" ht="38.25">
      <c r="B77" s="27" t="s">
        <v>510</v>
      </c>
      <c r="C77" s="35" t="s">
        <v>225</v>
      </c>
      <c r="D77" s="35" t="s">
        <v>1074</v>
      </c>
      <c r="E77" s="28" t="s">
        <v>903</v>
      </c>
      <c r="F77" s="28" t="s">
        <v>1075</v>
      </c>
      <c r="G77" s="28" t="s">
        <v>904</v>
      </c>
      <c r="H77" s="29" t="s">
        <v>32</v>
      </c>
      <c r="I77" s="27">
        <v>0</v>
      </c>
      <c r="J77" s="27">
        <v>711000000</v>
      </c>
      <c r="K77" s="27" t="s">
        <v>274</v>
      </c>
      <c r="L77" s="30" t="s">
        <v>35</v>
      </c>
      <c r="M77" s="27" t="s">
        <v>163</v>
      </c>
      <c r="N77" s="30" t="s">
        <v>30</v>
      </c>
      <c r="O77" s="117" t="s">
        <v>164</v>
      </c>
      <c r="P77" s="30" t="s">
        <v>31</v>
      </c>
      <c r="Q77" s="109" t="s">
        <v>99</v>
      </c>
      <c r="R77" s="71" t="s">
        <v>100</v>
      </c>
      <c r="S77" s="30">
        <v>5</v>
      </c>
      <c r="T77" s="30">
        <v>245</v>
      </c>
      <c r="U77" s="30">
        <f>T77*S77</f>
        <v>1225</v>
      </c>
      <c r="V77" s="77">
        <f>U77*1.12</f>
        <v>1372.0000000000002</v>
      </c>
      <c r="W77" s="119"/>
      <c r="X77" s="29">
        <v>2016</v>
      </c>
      <c r="Y77" s="119"/>
    </row>
    <row r="78" spans="2:25" ht="38.25">
      <c r="B78" s="27" t="s">
        <v>511</v>
      </c>
      <c r="C78" s="35" t="s">
        <v>225</v>
      </c>
      <c r="D78" s="35" t="s">
        <v>790</v>
      </c>
      <c r="E78" s="28" t="s">
        <v>179</v>
      </c>
      <c r="F78" s="28" t="s">
        <v>1076</v>
      </c>
      <c r="G78" s="28" t="s">
        <v>180</v>
      </c>
      <c r="H78" s="29" t="s">
        <v>32</v>
      </c>
      <c r="I78" s="27">
        <v>0</v>
      </c>
      <c r="J78" s="30">
        <v>711000000</v>
      </c>
      <c r="K78" s="27" t="s">
        <v>274</v>
      </c>
      <c r="L78" s="30" t="s">
        <v>35</v>
      </c>
      <c r="M78" s="27" t="s">
        <v>163</v>
      </c>
      <c r="N78" s="30" t="s">
        <v>30</v>
      </c>
      <c r="O78" s="117" t="s">
        <v>164</v>
      </c>
      <c r="P78" s="30" t="s">
        <v>31</v>
      </c>
      <c r="Q78" s="109" t="s">
        <v>99</v>
      </c>
      <c r="R78" s="71" t="s">
        <v>100</v>
      </c>
      <c r="S78" s="30">
        <v>50</v>
      </c>
      <c r="T78" s="30">
        <v>395</v>
      </c>
      <c r="U78" s="30">
        <f t="shared" si="6"/>
        <v>19750</v>
      </c>
      <c r="V78" s="77">
        <f>U78*1.12</f>
        <v>22120.000000000004</v>
      </c>
      <c r="W78" s="31"/>
      <c r="X78" s="29">
        <v>2016</v>
      </c>
      <c r="Y78" s="88"/>
    </row>
    <row r="79" spans="2:25" ht="38.25">
      <c r="B79" s="27" t="s">
        <v>512</v>
      </c>
      <c r="C79" s="35" t="s">
        <v>225</v>
      </c>
      <c r="D79" s="35" t="s">
        <v>791</v>
      </c>
      <c r="E79" s="28" t="s">
        <v>181</v>
      </c>
      <c r="F79" s="28" t="s">
        <v>1077</v>
      </c>
      <c r="G79" s="28" t="s">
        <v>182</v>
      </c>
      <c r="H79" s="29" t="s">
        <v>32</v>
      </c>
      <c r="I79" s="27">
        <v>0</v>
      </c>
      <c r="J79" s="27">
        <v>711000000</v>
      </c>
      <c r="K79" s="27" t="s">
        <v>274</v>
      </c>
      <c r="L79" s="30" t="s">
        <v>35</v>
      </c>
      <c r="M79" s="27" t="s">
        <v>163</v>
      </c>
      <c r="N79" s="30" t="s">
        <v>30</v>
      </c>
      <c r="O79" s="117" t="s">
        <v>164</v>
      </c>
      <c r="P79" s="30" t="s">
        <v>31</v>
      </c>
      <c r="Q79" s="109" t="s">
        <v>99</v>
      </c>
      <c r="R79" s="71" t="s">
        <v>100</v>
      </c>
      <c r="S79" s="30">
        <v>5</v>
      </c>
      <c r="T79" s="118">
        <v>10800</v>
      </c>
      <c r="U79" s="30">
        <f t="shared" si="6"/>
        <v>54000</v>
      </c>
      <c r="V79" s="77">
        <f t="shared" si="5"/>
        <v>60480.00000000001</v>
      </c>
      <c r="W79" s="31"/>
      <c r="X79" s="29">
        <v>2016</v>
      </c>
      <c r="Y79" s="88"/>
    </row>
    <row r="80" spans="2:25" ht="38.25">
      <c r="B80" s="27" t="s">
        <v>513</v>
      </c>
      <c r="C80" s="35" t="s">
        <v>225</v>
      </c>
      <c r="D80" s="35" t="s">
        <v>792</v>
      </c>
      <c r="E80" s="28" t="s">
        <v>183</v>
      </c>
      <c r="F80" s="28" t="s">
        <v>1078</v>
      </c>
      <c r="G80" s="28" t="s">
        <v>184</v>
      </c>
      <c r="H80" s="29" t="s">
        <v>32</v>
      </c>
      <c r="I80" s="27">
        <v>0</v>
      </c>
      <c r="J80" s="27">
        <v>711000000</v>
      </c>
      <c r="K80" s="27" t="s">
        <v>274</v>
      </c>
      <c r="L80" s="30" t="s">
        <v>35</v>
      </c>
      <c r="M80" s="27" t="s">
        <v>163</v>
      </c>
      <c r="N80" s="30" t="s">
        <v>30</v>
      </c>
      <c r="O80" s="117" t="s">
        <v>164</v>
      </c>
      <c r="P80" s="30" t="s">
        <v>31</v>
      </c>
      <c r="Q80" s="109" t="s">
        <v>99</v>
      </c>
      <c r="R80" s="71" t="s">
        <v>100</v>
      </c>
      <c r="S80" s="30">
        <v>100</v>
      </c>
      <c r="T80" s="30">
        <v>1385</v>
      </c>
      <c r="U80" s="30">
        <f>T80*S80</f>
        <v>138500</v>
      </c>
      <c r="V80" s="77">
        <f>U80*1.12</f>
        <v>155120.00000000003</v>
      </c>
      <c r="W80" s="119"/>
      <c r="X80" s="29">
        <v>2016</v>
      </c>
      <c r="Y80" s="119"/>
    </row>
    <row r="81" spans="2:25" ht="38.25">
      <c r="B81" s="27" t="s">
        <v>514</v>
      </c>
      <c r="C81" s="35" t="s">
        <v>225</v>
      </c>
      <c r="D81" s="35" t="s">
        <v>792</v>
      </c>
      <c r="E81" s="28" t="s">
        <v>183</v>
      </c>
      <c r="F81" s="28" t="s">
        <v>1078</v>
      </c>
      <c r="G81" s="28" t="s">
        <v>905</v>
      </c>
      <c r="H81" s="29" t="s">
        <v>32</v>
      </c>
      <c r="I81" s="27">
        <v>0</v>
      </c>
      <c r="J81" s="27">
        <v>711000000</v>
      </c>
      <c r="K81" s="27" t="s">
        <v>274</v>
      </c>
      <c r="L81" s="30" t="s">
        <v>35</v>
      </c>
      <c r="M81" s="27" t="s">
        <v>163</v>
      </c>
      <c r="N81" s="30" t="s">
        <v>30</v>
      </c>
      <c r="O81" s="117" t="s">
        <v>164</v>
      </c>
      <c r="P81" s="30" t="s">
        <v>31</v>
      </c>
      <c r="Q81" s="109" t="s">
        <v>99</v>
      </c>
      <c r="R81" s="71" t="s">
        <v>100</v>
      </c>
      <c r="S81" s="30">
        <v>30</v>
      </c>
      <c r="T81" s="30">
        <v>1395</v>
      </c>
      <c r="U81" s="30">
        <f t="shared" si="6"/>
        <v>41850</v>
      </c>
      <c r="V81" s="77">
        <f t="shared" si="5"/>
        <v>46872.00000000001</v>
      </c>
      <c r="W81" s="119"/>
      <c r="X81" s="29">
        <v>2016</v>
      </c>
      <c r="Y81" s="119"/>
    </row>
    <row r="82" spans="2:25" ht="38.25">
      <c r="B82" s="27" t="s">
        <v>515</v>
      </c>
      <c r="C82" s="35" t="s">
        <v>225</v>
      </c>
      <c r="D82" s="35" t="s">
        <v>793</v>
      </c>
      <c r="E82" s="28" t="s">
        <v>185</v>
      </c>
      <c r="F82" s="28" t="s">
        <v>1079</v>
      </c>
      <c r="G82" s="28" t="s">
        <v>906</v>
      </c>
      <c r="H82" s="29" t="s">
        <v>32</v>
      </c>
      <c r="I82" s="27">
        <v>0</v>
      </c>
      <c r="J82" s="27">
        <v>711000000</v>
      </c>
      <c r="K82" s="27" t="s">
        <v>274</v>
      </c>
      <c r="L82" s="30" t="s">
        <v>35</v>
      </c>
      <c r="M82" s="27" t="s">
        <v>163</v>
      </c>
      <c r="N82" s="30" t="s">
        <v>30</v>
      </c>
      <c r="O82" s="117" t="s">
        <v>164</v>
      </c>
      <c r="P82" s="30" t="s">
        <v>31</v>
      </c>
      <c r="Q82" s="109" t="s">
        <v>99</v>
      </c>
      <c r="R82" s="71" t="s">
        <v>100</v>
      </c>
      <c r="S82" s="30">
        <v>10</v>
      </c>
      <c r="T82" s="30">
        <v>2690</v>
      </c>
      <c r="U82" s="30">
        <f t="shared" si="6"/>
        <v>26900</v>
      </c>
      <c r="V82" s="77">
        <f t="shared" si="5"/>
        <v>30128.000000000004</v>
      </c>
      <c r="W82" s="119"/>
      <c r="X82" s="29">
        <v>2016</v>
      </c>
      <c r="Y82" s="119"/>
    </row>
    <row r="83" spans="2:25" ht="38.25">
      <c r="B83" s="27" t="s">
        <v>1337</v>
      </c>
      <c r="C83" s="35" t="s">
        <v>225</v>
      </c>
      <c r="D83" s="35" t="s">
        <v>794</v>
      </c>
      <c r="E83" s="28" t="s">
        <v>186</v>
      </c>
      <c r="F83" s="28" t="s">
        <v>1079</v>
      </c>
      <c r="G83" s="28" t="s">
        <v>907</v>
      </c>
      <c r="H83" s="29" t="s">
        <v>32</v>
      </c>
      <c r="I83" s="27">
        <v>0</v>
      </c>
      <c r="J83" s="30">
        <v>711000000</v>
      </c>
      <c r="K83" s="27" t="s">
        <v>274</v>
      </c>
      <c r="L83" s="30" t="s">
        <v>35</v>
      </c>
      <c r="M83" s="27" t="s">
        <v>163</v>
      </c>
      <c r="N83" s="30" t="s">
        <v>30</v>
      </c>
      <c r="O83" s="117" t="s">
        <v>164</v>
      </c>
      <c r="P83" s="30" t="s">
        <v>31</v>
      </c>
      <c r="Q83" s="109" t="s">
        <v>99</v>
      </c>
      <c r="R83" s="71" t="s">
        <v>100</v>
      </c>
      <c r="S83" s="30">
        <v>10</v>
      </c>
      <c r="T83" s="30">
        <v>440</v>
      </c>
      <c r="U83" s="30">
        <f t="shared" si="6"/>
        <v>4400</v>
      </c>
      <c r="V83" s="77">
        <f>T83*S83*1.12</f>
        <v>4928.000000000001</v>
      </c>
      <c r="W83" s="31"/>
      <c r="X83" s="29">
        <v>2016</v>
      </c>
      <c r="Y83" s="88"/>
    </row>
    <row r="84" spans="2:25" ht="38.25">
      <c r="B84" s="27" t="s">
        <v>516</v>
      </c>
      <c r="C84" s="35" t="s">
        <v>225</v>
      </c>
      <c r="D84" s="35" t="s">
        <v>794</v>
      </c>
      <c r="E84" s="28" t="s">
        <v>186</v>
      </c>
      <c r="F84" s="28" t="s">
        <v>1079</v>
      </c>
      <c r="G84" s="28" t="s">
        <v>908</v>
      </c>
      <c r="H84" s="29" t="s">
        <v>32</v>
      </c>
      <c r="I84" s="27">
        <v>0</v>
      </c>
      <c r="J84" s="30">
        <v>711000000</v>
      </c>
      <c r="K84" s="27" t="s">
        <v>274</v>
      </c>
      <c r="L84" s="30" t="s">
        <v>35</v>
      </c>
      <c r="M84" s="27" t="s">
        <v>163</v>
      </c>
      <c r="N84" s="30" t="s">
        <v>30</v>
      </c>
      <c r="O84" s="117" t="s">
        <v>164</v>
      </c>
      <c r="P84" s="30" t="s">
        <v>31</v>
      </c>
      <c r="Q84" s="109" t="s">
        <v>99</v>
      </c>
      <c r="R84" s="71" t="s">
        <v>100</v>
      </c>
      <c r="S84" s="30">
        <v>15</v>
      </c>
      <c r="T84" s="30">
        <v>1555</v>
      </c>
      <c r="U84" s="30">
        <f>T84*S84</f>
        <v>23325</v>
      </c>
      <c r="V84" s="77">
        <f>T84*S84*1.12</f>
        <v>26124.000000000004</v>
      </c>
      <c r="W84" s="31"/>
      <c r="X84" s="29">
        <v>2016</v>
      </c>
      <c r="Y84" s="88"/>
    </row>
    <row r="85" spans="2:25" ht="38.25">
      <c r="B85" s="27" t="s">
        <v>517</v>
      </c>
      <c r="C85" s="35" t="s">
        <v>225</v>
      </c>
      <c r="D85" s="35" t="s">
        <v>1081</v>
      </c>
      <c r="E85" s="28" t="s">
        <v>909</v>
      </c>
      <c r="F85" s="28" t="s">
        <v>1080</v>
      </c>
      <c r="G85" s="28" t="s">
        <v>909</v>
      </c>
      <c r="H85" s="29" t="s">
        <v>32</v>
      </c>
      <c r="I85" s="27">
        <v>0</v>
      </c>
      <c r="J85" s="30">
        <v>711000000</v>
      </c>
      <c r="K85" s="27" t="s">
        <v>910</v>
      </c>
      <c r="L85" s="30" t="s">
        <v>41</v>
      </c>
      <c r="M85" s="27" t="s">
        <v>163</v>
      </c>
      <c r="N85" s="30" t="s">
        <v>30</v>
      </c>
      <c r="O85" s="117" t="s">
        <v>164</v>
      </c>
      <c r="P85" s="30" t="s">
        <v>31</v>
      </c>
      <c r="Q85" s="109" t="s">
        <v>99</v>
      </c>
      <c r="R85" s="71" t="s">
        <v>100</v>
      </c>
      <c r="S85" s="30">
        <v>15</v>
      </c>
      <c r="T85" s="30">
        <v>240</v>
      </c>
      <c r="U85" s="30">
        <f>T85*S85</f>
        <v>3600</v>
      </c>
      <c r="V85" s="77">
        <f>T85*S85*1.12</f>
        <v>4032.0000000000005</v>
      </c>
      <c r="W85" s="31"/>
      <c r="X85" s="29">
        <v>2017</v>
      </c>
      <c r="Y85" s="88"/>
    </row>
    <row r="86" spans="2:25" ht="38.25">
      <c r="B86" s="27" t="s">
        <v>518</v>
      </c>
      <c r="C86" s="35" t="s">
        <v>225</v>
      </c>
      <c r="D86" s="35" t="s">
        <v>1083</v>
      </c>
      <c r="E86" s="28" t="s">
        <v>911</v>
      </c>
      <c r="F86" s="28" t="s">
        <v>1082</v>
      </c>
      <c r="G86" s="28" t="s">
        <v>912</v>
      </c>
      <c r="H86" s="29" t="s">
        <v>32</v>
      </c>
      <c r="I86" s="27">
        <v>0</v>
      </c>
      <c r="J86" s="27">
        <v>711000000</v>
      </c>
      <c r="K86" s="27" t="s">
        <v>274</v>
      </c>
      <c r="L86" s="30" t="s">
        <v>35</v>
      </c>
      <c r="M86" s="27" t="s">
        <v>163</v>
      </c>
      <c r="N86" s="30" t="s">
        <v>30</v>
      </c>
      <c r="O86" s="117" t="s">
        <v>164</v>
      </c>
      <c r="P86" s="30" t="s">
        <v>31</v>
      </c>
      <c r="Q86" s="109" t="s">
        <v>99</v>
      </c>
      <c r="R86" s="71" t="s">
        <v>100</v>
      </c>
      <c r="S86" s="30">
        <v>5</v>
      </c>
      <c r="T86" s="118">
        <v>3900</v>
      </c>
      <c r="U86" s="30">
        <f>T86*S86</f>
        <v>19500</v>
      </c>
      <c r="V86" s="77">
        <f>U86*1.12</f>
        <v>21840.000000000004</v>
      </c>
      <c r="W86" s="31"/>
      <c r="X86" s="29">
        <v>2016</v>
      </c>
      <c r="Y86" s="88"/>
    </row>
    <row r="87" spans="2:25" ht="38.25">
      <c r="B87" s="27" t="s">
        <v>519</v>
      </c>
      <c r="C87" s="35" t="s">
        <v>225</v>
      </c>
      <c r="D87" s="35" t="s">
        <v>795</v>
      </c>
      <c r="E87" s="28" t="s">
        <v>187</v>
      </c>
      <c r="F87" s="28" t="s">
        <v>188</v>
      </c>
      <c r="G87" s="28" t="s">
        <v>189</v>
      </c>
      <c r="H87" s="29" t="s">
        <v>32</v>
      </c>
      <c r="I87" s="27">
        <v>0</v>
      </c>
      <c r="J87" s="27">
        <v>711000000</v>
      </c>
      <c r="K87" s="27" t="s">
        <v>274</v>
      </c>
      <c r="L87" s="30" t="s">
        <v>35</v>
      </c>
      <c r="M87" s="27" t="s">
        <v>163</v>
      </c>
      <c r="N87" s="30" t="s">
        <v>30</v>
      </c>
      <c r="O87" s="117" t="s">
        <v>164</v>
      </c>
      <c r="P87" s="30" t="s">
        <v>31</v>
      </c>
      <c r="Q87" s="109" t="s">
        <v>99</v>
      </c>
      <c r="R87" s="71" t="s">
        <v>100</v>
      </c>
      <c r="S87" s="30">
        <v>50</v>
      </c>
      <c r="T87" s="30">
        <v>132</v>
      </c>
      <c r="U87" s="30">
        <f t="shared" si="6"/>
        <v>6600</v>
      </c>
      <c r="V87" s="77">
        <f t="shared" si="5"/>
        <v>7392.000000000001</v>
      </c>
      <c r="W87" s="119"/>
      <c r="X87" s="29">
        <v>2016</v>
      </c>
      <c r="Y87" s="119"/>
    </row>
    <row r="88" spans="2:25" ht="38.25">
      <c r="B88" s="27" t="s">
        <v>520</v>
      </c>
      <c r="C88" s="35" t="s">
        <v>225</v>
      </c>
      <c r="D88" s="35" t="s">
        <v>1084</v>
      </c>
      <c r="E88" s="28" t="s">
        <v>913</v>
      </c>
      <c r="F88" s="28" t="s">
        <v>1085</v>
      </c>
      <c r="G88" s="28" t="s">
        <v>914</v>
      </c>
      <c r="H88" s="29" t="s">
        <v>32</v>
      </c>
      <c r="I88" s="27">
        <v>0</v>
      </c>
      <c r="J88" s="27">
        <v>711000000</v>
      </c>
      <c r="K88" s="27" t="s">
        <v>274</v>
      </c>
      <c r="L88" s="30" t="s">
        <v>35</v>
      </c>
      <c r="M88" s="27" t="s">
        <v>163</v>
      </c>
      <c r="N88" s="30" t="s">
        <v>30</v>
      </c>
      <c r="O88" s="117" t="s">
        <v>164</v>
      </c>
      <c r="P88" s="30" t="s">
        <v>31</v>
      </c>
      <c r="Q88" s="109" t="s">
        <v>99</v>
      </c>
      <c r="R88" s="71" t="s">
        <v>100</v>
      </c>
      <c r="S88" s="30">
        <v>2</v>
      </c>
      <c r="T88" s="30">
        <v>250</v>
      </c>
      <c r="U88" s="30">
        <f t="shared" si="6"/>
        <v>500</v>
      </c>
      <c r="V88" s="77">
        <f t="shared" si="5"/>
        <v>560</v>
      </c>
      <c r="W88" s="119"/>
      <c r="X88" s="29">
        <v>2016</v>
      </c>
      <c r="Y88" s="119"/>
    </row>
    <row r="89" spans="2:25" ht="63.75">
      <c r="B89" s="27" t="s">
        <v>521</v>
      </c>
      <c r="C89" s="35" t="s">
        <v>225</v>
      </c>
      <c r="D89" s="35" t="s">
        <v>1088</v>
      </c>
      <c r="E89" s="28" t="s">
        <v>1086</v>
      </c>
      <c r="F89" s="28" t="s">
        <v>1087</v>
      </c>
      <c r="G89" s="28" t="s">
        <v>915</v>
      </c>
      <c r="H89" s="29" t="s">
        <v>32</v>
      </c>
      <c r="I89" s="27">
        <v>0</v>
      </c>
      <c r="J89" s="27">
        <v>711000000</v>
      </c>
      <c r="K89" s="27" t="s">
        <v>274</v>
      </c>
      <c r="L89" s="30" t="s">
        <v>35</v>
      </c>
      <c r="M89" s="27" t="s">
        <v>163</v>
      </c>
      <c r="N89" s="30" t="s">
        <v>30</v>
      </c>
      <c r="O89" s="117" t="s">
        <v>164</v>
      </c>
      <c r="P89" s="30" t="s">
        <v>31</v>
      </c>
      <c r="Q89" s="109" t="s">
        <v>99</v>
      </c>
      <c r="R89" s="71" t="s">
        <v>100</v>
      </c>
      <c r="S89" s="30">
        <v>2</v>
      </c>
      <c r="T89" s="30">
        <v>215</v>
      </c>
      <c r="U89" s="30">
        <f t="shared" si="6"/>
        <v>430</v>
      </c>
      <c r="V89" s="77">
        <f t="shared" si="5"/>
        <v>481.6</v>
      </c>
      <c r="W89" s="119"/>
      <c r="X89" s="29">
        <v>2016</v>
      </c>
      <c r="Y89" s="119"/>
    </row>
    <row r="90" spans="2:25" ht="38.25">
      <c r="B90" s="27" t="s">
        <v>522</v>
      </c>
      <c r="C90" s="35" t="s">
        <v>225</v>
      </c>
      <c r="D90" s="35" t="s">
        <v>1090</v>
      </c>
      <c r="E90" s="28" t="s">
        <v>916</v>
      </c>
      <c r="F90" s="28" t="s">
        <v>1089</v>
      </c>
      <c r="G90" s="28" t="s">
        <v>917</v>
      </c>
      <c r="H90" s="120" t="s">
        <v>32</v>
      </c>
      <c r="I90" s="27">
        <v>0</v>
      </c>
      <c r="J90" s="121">
        <v>711000000</v>
      </c>
      <c r="K90" s="27" t="s">
        <v>274</v>
      </c>
      <c r="L90" s="122" t="s">
        <v>35</v>
      </c>
      <c r="M90" s="121" t="s">
        <v>163</v>
      </c>
      <c r="N90" s="122" t="s">
        <v>30</v>
      </c>
      <c r="O90" s="117" t="s">
        <v>164</v>
      </c>
      <c r="P90" s="122" t="s">
        <v>31</v>
      </c>
      <c r="Q90" s="109" t="s">
        <v>99</v>
      </c>
      <c r="R90" s="71" t="s">
        <v>100</v>
      </c>
      <c r="S90" s="122">
        <v>10</v>
      </c>
      <c r="T90" s="122">
        <v>1990</v>
      </c>
      <c r="U90" s="122">
        <f>T90*S90</f>
        <v>19900</v>
      </c>
      <c r="V90" s="123">
        <f>U90*1.12</f>
        <v>22288.000000000004</v>
      </c>
      <c r="W90" s="124"/>
      <c r="X90" s="29">
        <v>2016</v>
      </c>
      <c r="Y90" s="124"/>
    </row>
    <row r="91" spans="2:25" ht="38.25">
      <c r="B91" s="27" t="s">
        <v>523</v>
      </c>
      <c r="C91" s="35" t="s">
        <v>225</v>
      </c>
      <c r="D91" s="35" t="s">
        <v>1092</v>
      </c>
      <c r="E91" s="28" t="s">
        <v>918</v>
      </c>
      <c r="F91" s="28" t="s">
        <v>1091</v>
      </c>
      <c r="G91" s="28" t="s">
        <v>919</v>
      </c>
      <c r="H91" s="29" t="s">
        <v>32</v>
      </c>
      <c r="I91" s="27">
        <v>0</v>
      </c>
      <c r="J91" s="27">
        <v>711000000</v>
      </c>
      <c r="K91" s="27" t="s">
        <v>274</v>
      </c>
      <c r="L91" s="30" t="s">
        <v>35</v>
      </c>
      <c r="M91" s="27" t="s">
        <v>163</v>
      </c>
      <c r="N91" s="30" t="s">
        <v>30</v>
      </c>
      <c r="O91" s="117" t="s">
        <v>164</v>
      </c>
      <c r="P91" s="30" t="s">
        <v>31</v>
      </c>
      <c r="Q91" s="109" t="s">
        <v>99</v>
      </c>
      <c r="R91" s="71" t="s">
        <v>100</v>
      </c>
      <c r="S91" s="30">
        <v>2</v>
      </c>
      <c r="T91" s="122">
        <v>100</v>
      </c>
      <c r="U91" s="30">
        <f>T91*S91</f>
        <v>200</v>
      </c>
      <c r="V91" s="77">
        <f>U91*1.12</f>
        <v>224.00000000000003</v>
      </c>
      <c r="W91" s="119"/>
      <c r="X91" s="29">
        <v>2016</v>
      </c>
      <c r="Y91" s="119"/>
    </row>
    <row r="92" spans="2:25" ht="38.25">
      <c r="B92" s="27" t="s">
        <v>524</v>
      </c>
      <c r="C92" s="35" t="s">
        <v>225</v>
      </c>
      <c r="D92" s="35" t="s">
        <v>1093</v>
      </c>
      <c r="E92" s="28" t="s">
        <v>920</v>
      </c>
      <c r="F92" s="28" t="s">
        <v>921</v>
      </c>
      <c r="G92" s="28" t="s">
        <v>922</v>
      </c>
      <c r="H92" s="29" t="s">
        <v>32</v>
      </c>
      <c r="I92" s="27">
        <v>0</v>
      </c>
      <c r="J92" s="27">
        <v>711000000</v>
      </c>
      <c r="K92" s="27" t="s">
        <v>274</v>
      </c>
      <c r="L92" s="30" t="s">
        <v>35</v>
      </c>
      <c r="M92" s="27" t="s">
        <v>163</v>
      </c>
      <c r="N92" s="30" t="s">
        <v>30</v>
      </c>
      <c r="O92" s="117" t="s">
        <v>164</v>
      </c>
      <c r="P92" s="30" t="s">
        <v>31</v>
      </c>
      <c r="Q92" s="109" t="s">
        <v>99</v>
      </c>
      <c r="R92" s="71" t="s">
        <v>100</v>
      </c>
      <c r="S92" s="30">
        <v>4</v>
      </c>
      <c r="T92" s="122">
        <v>5606</v>
      </c>
      <c r="U92" s="30">
        <f>T92*S92</f>
        <v>22424</v>
      </c>
      <c r="V92" s="77">
        <f>U92*1.12</f>
        <v>25114.88</v>
      </c>
      <c r="W92" s="119"/>
      <c r="X92" s="29">
        <v>2016</v>
      </c>
      <c r="Y92" s="119"/>
    </row>
    <row r="93" spans="2:25" ht="38.25">
      <c r="B93" s="27" t="s">
        <v>525</v>
      </c>
      <c r="C93" s="35" t="s">
        <v>225</v>
      </c>
      <c r="D93" s="35" t="s">
        <v>1095</v>
      </c>
      <c r="E93" s="28" t="s">
        <v>923</v>
      </c>
      <c r="F93" s="28" t="s">
        <v>1094</v>
      </c>
      <c r="G93" s="28" t="s">
        <v>924</v>
      </c>
      <c r="H93" s="29" t="s">
        <v>32</v>
      </c>
      <c r="I93" s="27">
        <v>0</v>
      </c>
      <c r="J93" s="27">
        <v>711000000</v>
      </c>
      <c r="K93" s="27" t="s">
        <v>274</v>
      </c>
      <c r="L93" s="30" t="s">
        <v>35</v>
      </c>
      <c r="M93" s="27" t="s">
        <v>163</v>
      </c>
      <c r="N93" s="30" t="s">
        <v>30</v>
      </c>
      <c r="O93" s="117" t="s">
        <v>164</v>
      </c>
      <c r="P93" s="30" t="s">
        <v>31</v>
      </c>
      <c r="Q93" s="109" t="s">
        <v>99</v>
      </c>
      <c r="R93" s="71" t="s">
        <v>100</v>
      </c>
      <c r="S93" s="30">
        <v>50</v>
      </c>
      <c r="T93" s="122">
        <v>50</v>
      </c>
      <c r="U93" s="30">
        <f>T93*S93</f>
        <v>2500</v>
      </c>
      <c r="V93" s="77">
        <f>U93*1.12</f>
        <v>2800.0000000000005</v>
      </c>
      <c r="W93" s="119"/>
      <c r="X93" s="29">
        <v>2016</v>
      </c>
      <c r="Y93" s="119"/>
    </row>
    <row r="94" spans="2:25" ht="40.5" customHeight="1">
      <c r="B94" s="27" t="s">
        <v>526</v>
      </c>
      <c r="C94" s="35" t="s">
        <v>225</v>
      </c>
      <c r="D94" s="35" t="s">
        <v>1098</v>
      </c>
      <c r="E94" s="28" t="s">
        <v>1096</v>
      </c>
      <c r="F94" s="28" t="s">
        <v>1097</v>
      </c>
      <c r="G94" s="28" t="s">
        <v>925</v>
      </c>
      <c r="H94" s="29" t="s">
        <v>32</v>
      </c>
      <c r="I94" s="27">
        <v>0</v>
      </c>
      <c r="J94" s="27">
        <v>711000000</v>
      </c>
      <c r="K94" s="27" t="s">
        <v>274</v>
      </c>
      <c r="L94" s="30" t="s">
        <v>35</v>
      </c>
      <c r="M94" s="27" t="s">
        <v>163</v>
      </c>
      <c r="N94" s="30" t="s">
        <v>30</v>
      </c>
      <c r="O94" s="117" t="s">
        <v>164</v>
      </c>
      <c r="P94" s="30" t="s">
        <v>31</v>
      </c>
      <c r="Q94" s="109" t="s">
        <v>99</v>
      </c>
      <c r="R94" s="71" t="s">
        <v>100</v>
      </c>
      <c r="S94" s="30">
        <v>5</v>
      </c>
      <c r="T94" s="122">
        <v>2200</v>
      </c>
      <c r="U94" s="30">
        <f>T94*S94</f>
        <v>11000</v>
      </c>
      <c r="V94" s="77">
        <f>U94*1.12</f>
        <v>12320.000000000002</v>
      </c>
      <c r="W94" s="119"/>
      <c r="X94" s="29">
        <v>2016</v>
      </c>
      <c r="Y94" s="119"/>
    </row>
    <row r="95" spans="2:25" ht="38.25">
      <c r="B95" s="27" t="s">
        <v>527</v>
      </c>
      <c r="C95" s="35" t="s">
        <v>225</v>
      </c>
      <c r="D95" s="35" t="s">
        <v>1109</v>
      </c>
      <c r="E95" s="28" t="s">
        <v>1107</v>
      </c>
      <c r="F95" s="28" t="s">
        <v>1108</v>
      </c>
      <c r="G95" s="28" t="s">
        <v>926</v>
      </c>
      <c r="H95" s="29" t="s">
        <v>32</v>
      </c>
      <c r="I95" s="27">
        <v>0</v>
      </c>
      <c r="J95" s="27">
        <v>711000000</v>
      </c>
      <c r="K95" s="27" t="s">
        <v>274</v>
      </c>
      <c r="L95" s="30" t="s">
        <v>35</v>
      </c>
      <c r="M95" s="27" t="s">
        <v>163</v>
      </c>
      <c r="N95" s="30" t="s">
        <v>30</v>
      </c>
      <c r="O95" s="117" t="s">
        <v>164</v>
      </c>
      <c r="P95" s="30" t="s">
        <v>31</v>
      </c>
      <c r="Q95" s="109" t="s">
        <v>99</v>
      </c>
      <c r="R95" s="71" t="s">
        <v>100</v>
      </c>
      <c r="S95" s="30">
        <v>1</v>
      </c>
      <c r="T95" s="122">
        <v>33800</v>
      </c>
      <c r="U95" s="30">
        <v>30000</v>
      </c>
      <c r="V95" s="77">
        <v>33600</v>
      </c>
      <c r="W95" s="125"/>
      <c r="X95" s="29">
        <v>2016</v>
      </c>
      <c r="Y95" s="119"/>
    </row>
    <row r="96" spans="2:25" ht="38.25">
      <c r="B96" s="27" t="s">
        <v>528</v>
      </c>
      <c r="C96" s="35" t="s">
        <v>225</v>
      </c>
      <c r="D96" s="35" t="s">
        <v>796</v>
      </c>
      <c r="E96" s="28" t="s">
        <v>1099</v>
      </c>
      <c r="F96" s="28" t="s">
        <v>237</v>
      </c>
      <c r="G96" s="28" t="s">
        <v>238</v>
      </c>
      <c r="H96" s="29" t="s">
        <v>32</v>
      </c>
      <c r="I96" s="27">
        <v>0</v>
      </c>
      <c r="J96" s="27">
        <v>711000000</v>
      </c>
      <c r="K96" s="27" t="s">
        <v>274</v>
      </c>
      <c r="L96" s="30" t="s">
        <v>35</v>
      </c>
      <c r="M96" s="27" t="s">
        <v>274</v>
      </c>
      <c r="N96" s="30" t="s">
        <v>30</v>
      </c>
      <c r="O96" s="117" t="s">
        <v>164</v>
      </c>
      <c r="P96" s="30" t="s">
        <v>31</v>
      </c>
      <c r="Q96" s="109" t="s">
        <v>99</v>
      </c>
      <c r="R96" s="71" t="s">
        <v>100</v>
      </c>
      <c r="S96" s="30">
        <v>1</v>
      </c>
      <c r="T96" s="122">
        <v>27500</v>
      </c>
      <c r="U96" s="30">
        <f>T96*S96</f>
        <v>27500</v>
      </c>
      <c r="V96" s="77">
        <f>U96*1.12</f>
        <v>30800.000000000004</v>
      </c>
      <c r="W96" s="125"/>
      <c r="X96" s="29">
        <v>2016</v>
      </c>
      <c r="Y96" s="119"/>
    </row>
    <row r="97" spans="2:25" ht="38.25">
      <c r="B97" s="27" t="s">
        <v>529</v>
      </c>
      <c r="C97" s="35" t="s">
        <v>225</v>
      </c>
      <c r="D97" s="35" t="s">
        <v>797</v>
      </c>
      <c r="E97" s="28" t="s">
        <v>1100</v>
      </c>
      <c r="F97" s="28" t="s">
        <v>1101</v>
      </c>
      <c r="G97" s="28" t="s">
        <v>239</v>
      </c>
      <c r="H97" s="29" t="s">
        <v>32</v>
      </c>
      <c r="I97" s="27">
        <v>0</v>
      </c>
      <c r="J97" s="27">
        <v>711000000</v>
      </c>
      <c r="K97" s="27" t="s">
        <v>274</v>
      </c>
      <c r="L97" s="30" t="s">
        <v>35</v>
      </c>
      <c r="M97" s="27" t="s">
        <v>274</v>
      </c>
      <c r="N97" s="30" t="s">
        <v>30</v>
      </c>
      <c r="O97" s="117" t="s">
        <v>164</v>
      </c>
      <c r="P97" s="30" t="s">
        <v>31</v>
      </c>
      <c r="Q97" s="109" t="s">
        <v>165</v>
      </c>
      <c r="R97" s="71" t="s">
        <v>153</v>
      </c>
      <c r="S97" s="30">
        <v>50</v>
      </c>
      <c r="T97" s="122">
        <v>310</v>
      </c>
      <c r="U97" s="30">
        <f aca="true" t="shared" si="7" ref="U97:U109">S97*T97</f>
        <v>15500</v>
      </c>
      <c r="V97" s="77">
        <f aca="true" t="shared" si="8" ref="V97:V109">U97*1.12</f>
        <v>17360</v>
      </c>
      <c r="W97" s="125"/>
      <c r="X97" s="29">
        <v>2016</v>
      </c>
      <c r="Y97" s="119"/>
    </row>
    <row r="98" spans="2:25" ht="38.25">
      <c r="B98" s="27" t="s">
        <v>530</v>
      </c>
      <c r="C98" s="35" t="s">
        <v>225</v>
      </c>
      <c r="D98" s="35" t="s">
        <v>1104</v>
      </c>
      <c r="E98" s="28" t="s">
        <v>1102</v>
      </c>
      <c r="F98" s="28" t="s">
        <v>1103</v>
      </c>
      <c r="G98" s="28" t="s">
        <v>927</v>
      </c>
      <c r="H98" s="29" t="s">
        <v>32</v>
      </c>
      <c r="I98" s="27">
        <v>0</v>
      </c>
      <c r="J98" s="27">
        <v>711000000</v>
      </c>
      <c r="K98" s="27" t="s">
        <v>274</v>
      </c>
      <c r="L98" s="30" t="s">
        <v>35</v>
      </c>
      <c r="M98" s="27" t="s">
        <v>163</v>
      </c>
      <c r="N98" s="30" t="s">
        <v>30</v>
      </c>
      <c r="O98" s="117" t="s">
        <v>164</v>
      </c>
      <c r="P98" s="30" t="s">
        <v>31</v>
      </c>
      <c r="Q98" s="109" t="s">
        <v>99</v>
      </c>
      <c r="R98" s="71" t="s">
        <v>100</v>
      </c>
      <c r="S98" s="30">
        <v>10</v>
      </c>
      <c r="T98" s="122">
        <v>240</v>
      </c>
      <c r="U98" s="30">
        <f t="shared" si="7"/>
        <v>2400</v>
      </c>
      <c r="V98" s="77">
        <f t="shared" si="8"/>
        <v>2688.0000000000005</v>
      </c>
      <c r="W98" s="125"/>
      <c r="X98" s="29">
        <v>2016</v>
      </c>
      <c r="Y98" s="119"/>
    </row>
    <row r="99" spans="2:25" ht="101.25" customHeight="1">
      <c r="B99" s="27" t="s">
        <v>531</v>
      </c>
      <c r="C99" s="35" t="s">
        <v>225</v>
      </c>
      <c r="D99" s="35" t="s">
        <v>1106</v>
      </c>
      <c r="E99" s="28" t="s">
        <v>1102</v>
      </c>
      <c r="F99" s="28" t="s">
        <v>1105</v>
      </c>
      <c r="G99" s="28" t="s">
        <v>928</v>
      </c>
      <c r="H99" s="29" t="s">
        <v>32</v>
      </c>
      <c r="I99" s="27">
        <v>0</v>
      </c>
      <c r="J99" s="27">
        <v>711000000</v>
      </c>
      <c r="K99" s="27" t="s">
        <v>274</v>
      </c>
      <c r="L99" s="30" t="s">
        <v>35</v>
      </c>
      <c r="M99" s="27" t="s">
        <v>163</v>
      </c>
      <c r="N99" s="30" t="s">
        <v>30</v>
      </c>
      <c r="O99" s="117" t="s">
        <v>164</v>
      </c>
      <c r="P99" s="30" t="s">
        <v>31</v>
      </c>
      <c r="Q99" s="109" t="s">
        <v>99</v>
      </c>
      <c r="R99" s="71" t="s">
        <v>100</v>
      </c>
      <c r="S99" s="30">
        <v>10</v>
      </c>
      <c r="T99" s="122">
        <v>839</v>
      </c>
      <c r="U99" s="30">
        <f>S99*T99</f>
        <v>8390</v>
      </c>
      <c r="V99" s="77">
        <f>U99*1.12</f>
        <v>9396.800000000001</v>
      </c>
      <c r="W99" s="125"/>
      <c r="X99" s="29">
        <v>2016</v>
      </c>
      <c r="Y99" s="119"/>
    </row>
    <row r="100" spans="2:25" ht="101.25" customHeight="1">
      <c r="B100" s="27" t="s">
        <v>532</v>
      </c>
      <c r="C100" s="35" t="s">
        <v>225</v>
      </c>
      <c r="D100" s="35" t="s">
        <v>1104</v>
      </c>
      <c r="E100" s="28" t="s">
        <v>1102</v>
      </c>
      <c r="F100" s="28" t="s">
        <v>1103</v>
      </c>
      <c r="G100" s="28" t="s">
        <v>929</v>
      </c>
      <c r="H100" s="29" t="s">
        <v>32</v>
      </c>
      <c r="I100" s="27">
        <v>0</v>
      </c>
      <c r="J100" s="27">
        <v>711000000</v>
      </c>
      <c r="K100" s="27" t="s">
        <v>274</v>
      </c>
      <c r="L100" s="30" t="s">
        <v>35</v>
      </c>
      <c r="M100" s="27" t="s">
        <v>163</v>
      </c>
      <c r="N100" s="30" t="s">
        <v>30</v>
      </c>
      <c r="O100" s="117" t="s">
        <v>164</v>
      </c>
      <c r="P100" s="30" t="s">
        <v>31</v>
      </c>
      <c r="Q100" s="109" t="s">
        <v>99</v>
      </c>
      <c r="R100" s="71" t="s">
        <v>100</v>
      </c>
      <c r="S100" s="30">
        <v>3</v>
      </c>
      <c r="T100" s="122">
        <v>1240</v>
      </c>
      <c r="U100" s="30">
        <f>S100*T100</f>
        <v>3720</v>
      </c>
      <c r="V100" s="77">
        <f>U100*1.12</f>
        <v>4166.400000000001</v>
      </c>
      <c r="W100" s="125"/>
      <c r="X100" s="29">
        <v>2016</v>
      </c>
      <c r="Y100" s="119"/>
    </row>
    <row r="101" spans="2:25" ht="38.25">
      <c r="B101" s="27" t="s">
        <v>533</v>
      </c>
      <c r="C101" s="35" t="s">
        <v>225</v>
      </c>
      <c r="D101" s="35" t="s">
        <v>1104</v>
      </c>
      <c r="E101" s="28" t="s">
        <v>1102</v>
      </c>
      <c r="F101" s="28" t="s">
        <v>1103</v>
      </c>
      <c r="G101" s="28" t="s">
        <v>930</v>
      </c>
      <c r="H101" s="29" t="s">
        <v>32</v>
      </c>
      <c r="I101" s="27">
        <v>0</v>
      </c>
      <c r="J101" s="27">
        <v>711000000</v>
      </c>
      <c r="K101" s="27" t="s">
        <v>274</v>
      </c>
      <c r="L101" s="30" t="s">
        <v>35</v>
      </c>
      <c r="M101" s="27" t="s">
        <v>163</v>
      </c>
      <c r="N101" s="30" t="s">
        <v>30</v>
      </c>
      <c r="O101" s="117" t="s">
        <v>164</v>
      </c>
      <c r="P101" s="30" t="s">
        <v>31</v>
      </c>
      <c r="Q101" s="109" t="s">
        <v>99</v>
      </c>
      <c r="R101" s="71" t="s">
        <v>100</v>
      </c>
      <c r="S101" s="30">
        <v>3</v>
      </c>
      <c r="T101" s="122">
        <v>380</v>
      </c>
      <c r="U101" s="30">
        <f>S101*T101</f>
        <v>1140</v>
      </c>
      <c r="V101" s="77">
        <f>U101*1.12</f>
        <v>1276.8000000000002</v>
      </c>
      <c r="W101" s="125"/>
      <c r="X101" s="29">
        <v>2016</v>
      </c>
      <c r="Y101" s="119"/>
    </row>
    <row r="102" spans="2:25" ht="38.25">
      <c r="B102" s="27" t="s">
        <v>534</v>
      </c>
      <c r="C102" s="35" t="s">
        <v>225</v>
      </c>
      <c r="D102" s="35" t="s">
        <v>798</v>
      </c>
      <c r="E102" s="28" t="s">
        <v>258</v>
      </c>
      <c r="F102" s="28" t="s">
        <v>259</v>
      </c>
      <c r="G102" s="28" t="s">
        <v>240</v>
      </c>
      <c r="H102" s="29" t="s">
        <v>32</v>
      </c>
      <c r="I102" s="27">
        <v>0</v>
      </c>
      <c r="J102" s="27">
        <v>711000000</v>
      </c>
      <c r="K102" s="27" t="s">
        <v>274</v>
      </c>
      <c r="L102" s="30" t="s">
        <v>35</v>
      </c>
      <c r="M102" s="27" t="s">
        <v>163</v>
      </c>
      <c r="N102" s="30" t="s">
        <v>30</v>
      </c>
      <c r="O102" s="117" t="s">
        <v>164</v>
      </c>
      <c r="P102" s="30" t="s">
        <v>31</v>
      </c>
      <c r="Q102" s="109" t="s">
        <v>172</v>
      </c>
      <c r="R102" s="71" t="s">
        <v>151</v>
      </c>
      <c r="S102" s="30">
        <v>3</v>
      </c>
      <c r="T102" s="122">
        <v>588</v>
      </c>
      <c r="U102" s="30">
        <f t="shared" si="7"/>
        <v>1764</v>
      </c>
      <c r="V102" s="77">
        <f t="shared" si="8"/>
        <v>1975.6800000000003</v>
      </c>
      <c r="W102" s="125"/>
      <c r="X102" s="29">
        <v>2016</v>
      </c>
      <c r="Y102" s="119"/>
    </row>
    <row r="103" spans="2:25" ht="38.25">
      <c r="B103" s="27" t="s">
        <v>535</v>
      </c>
      <c r="C103" s="35" t="s">
        <v>225</v>
      </c>
      <c r="D103" s="35" t="s">
        <v>799</v>
      </c>
      <c r="E103" s="28" t="s">
        <v>1110</v>
      </c>
      <c r="F103" s="28" t="s">
        <v>241</v>
      </c>
      <c r="G103" s="28" t="s">
        <v>242</v>
      </c>
      <c r="H103" s="29" t="s">
        <v>32</v>
      </c>
      <c r="I103" s="27">
        <v>0</v>
      </c>
      <c r="J103" s="27">
        <v>711000000</v>
      </c>
      <c r="K103" s="27" t="s">
        <v>274</v>
      </c>
      <c r="L103" s="30" t="s">
        <v>35</v>
      </c>
      <c r="M103" s="27" t="s">
        <v>163</v>
      </c>
      <c r="N103" s="30" t="s">
        <v>30</v>
      </c>
      <c r="O103" s="117" t="s">
        <v>164</v>
      </c>
      <c r="P103" s="30" t="s">
        <v>31</v>
      </c>
      <c r="Q103" s="109" t="s">
        <v>99</v>
      </c>
      <c r="R103" s="71" t="s">
        <v>100</v>
      </c>
      <c r="S103" s="30">
        <v>1</v>
      </c>
      <c r="T103" s="122">
        <v>36000</v>
      </c>
      <c r="U103" s="30">
        <f t="shared" si="7"/>
        <v>36000</v>
      </c>
      <c r="V103" s="77">
        <f t="shared" si="8"/>
        <v>40320.00000000001</v>
      </c>
      <c r="W103" s="125"/>
      <c r="X103" s="29">
        <v>2016</v>
      </c>
      <c r="Y103" s="119"/>
    </row>
    <row r="104" spans="2:25" ht="38.25">
      <c r="B104" s="27" t="s">
        <v>536</v>
      </c>
      <c r="C104" s="35" t="s">
        <v>225</v>
      </c>
      <c r="D104" s="35" t="s">
        <v>800</v>
      </c>
      <c r="E104" s="28" t="s">
        <v>1111</v>
      </c>
      <c r="F104" s="28" t="s">
        <v>1112</v>
      </c>
      <c r="G104" s="28" t="s">
        <v>243</v>
      </c>
      <c r="H104" s="29" t="s">
        <v>32</v>
      </c>
      <c r="I104" s="27">
        <v>0</v>
      </c>
      <c r="J104" s="27">
        <v>711000000</v>
      </c>
      <c r="K104" s="27" t="s">
        <v>274</v>
      </c>
      <c r="L104" s="30" t="s">
        <v>35</v>
      </c>
      <c r="M104" s="27" t="s">
        <v>163</v>
      </c>
      <c r="N104" s="30" t="s">
        <v>30</v>
      </c>
      <c r="O104" s="117" t="s">
        <v>164</v>
      </c>
      <c r="P104" s="30" t="s">
        <v>31</v>
      </c>
      <c r="Q104" s="109" t="s">
        <v>99</v>
      </c>
      <c r="R104" s="71" t="s">
        <v>100</v>
      </c>
      <c r="S104" s="30">
        <v>2</v>
      </c>
      <c r="T104" s="122">
        <v>6375</v>
      </c>
      <c r="U104" s="30">
        <f t="shared" si="7"/>
        <v>12750</v>
      </c>
      <c r="V104" s="77">
        <f t="shared" si="8"/>
        <v>14280.000000000002</v>
      </c>
      <c r="W104" s="125"/>
      <c r="X104" s="29">
        <v>2016</v>
      </c>
      <c r="Y104" s="119"/>
    </row>
    <row r="105" spans="2:25" ht="38.25">
      <c r="B105" s="27" t="s">
        <v>537</v>
      </c>
      <c r="C105" s="35" t="s">
        <v>225</v>
      </c>
      <c r="D105" s="35" t="s">
        <v>801</v>
      </c>
      <c r="E105" s="28" t="s">
        <v>1111</v>
      </c>
      <c r="F105" s="28" t="s">
        <v>1113</v>
      </c>
      <c r="G105" s="28" t="s">
        <v>244</v>
      </c>
      <c r="H105" s="29" t="s">
        <v>32</v>
      </c>
      <c r="I105" s="27">
        <v>0</v>
      </c>
      <c r="J105" s="27">
        <v>711000000</v>
      </c>
      <c r="K105" s="27" t="s">
        <v>274</v>
      </c>
      <c r="L105" s="30" t="s">
        <v>35</v>
      </c>
      <c r="M105" s="27" t="s">
        <v>163</v>
      </c>
      <c r="N105" s="30" t="s">
        <v>30</v>
      </c>
      <c r="O105" s="117" t="s">
        <v>164</v>
      </c>
      <c r="P105" s="30" t="s">
        <v>31</v>
      </c>
      <c r="Q105" s="109" t="s">
        <v>165</v>
      </c>
      <c r="R105" s="71" t="s">
        <v>153</v>
      </c>
      <c r="S105" s="30">
        <v>1</v>
      </c>
      <c r="T105" s="122">
        <v>8100</v>
      </c>
      <c r="U105" s="30">
        <f t="shared" si="7"/>
        <v>8100</v>
      </c>
      <c r="V105" s="77">
        <f t="shared" si="8"/>
        <v>9072</v>
      </c>
      <c r="W105" s="125"/>
      <c r="X105" s="29">
        <v>2016</v>
      </c>
      <c r="Y105" s="119"/>
    </row>
    <row r="106" spans="2:25" ht="38.25">
      <c r="B106" s="27" t="s">
        <v>538</v>
      </c>
      <c r="C106" s="35" t="s">
        <v>225</v>
      </c>
      <c r="D106" s="35" t="s">
        <v>1116</v>
      </c>
      <c r="E106" s="28" t="s">
        <v>1114</v>
      </c>
      <c r="F106" s="28" t="s">
        <v>1115</v>
      </c>
      <c r="G106" s="28" t="s">
        <v>931</v>
      </c>
      <c r="H106" s="29" t="s">
        <v>32</v>
      </c>
      <c r="I106" s="27">
        <v>0</v>
      </c>
      <c r="J106" s="27">
        <v>711000000</v>
      </c>
      <c r="K106" s="27" t="s">
        <v>274</v>
      </c>
      <c r="L106" s="30" t="s">
        <v>35</v>
      </c>
      <c r="M106" s="27" t="s">
        <v>163</v>
      </c>
      <c r="N106" s="30" t="s">
        <v>30</v>
      </c>
      <c r="O106" s="117" t="s">
        <v>164</v>
      </c>
      <c r="P106" s="30" t="s">
        <v>31</v>
      </c>
      <c r="Q106" s="109" t="s">
        <v>99</v>
      </c>
      <c r="R106" s="71" t="s">
        <v>100</v>
      </c>
      <c r="S106" s="30">
        <v>5</v>
      </c>
      <c r="T106" s="122">
        <v>4500</v>
      </c>
      <c r="U106" s="30">
        <f t="shared" si="7"/>
        <v>22500</v>
      </c>
      <c r="V106" s="77">
        <f t="shared" si="8"/>
        <v>25200.000000000004</v>
      </c>
      <c r="W106" s="125"/>
      <c r="X106" s="29">
        <v>2016</v>
      </c>
      <c r="Y106" s="119"/>
    </row>
    <row r="107" spans="2:25" ht="38.25">
      <c r="B107" s="27" t="s">
        <v>539</v>
      </c>
      <c r="C107" s="35" t="s">
        <v>225</v>
      </c>
      <c r="D107" s="35" t="s">
        <v>1119</v>
      </c>
      <c r="E107" s="28" t="s">
        <v>1117</v>
      </c>
      <c r="F107" s="28" t="s">
        <v>1118</v>
      </c>
      <c r="G107" s="28" t="s">
        <v>932</v>
      </c>
      <c r="H107" s="29" t="s">
        <v>32</v>
      </c>
      <c r="I107" s="27">
        <v>0</v>
      </c>
      <c r="J107" s="27">
        <v>711000000</v>
      </c>
      <c r="K107" s="27" t="s">
        <v>274</v>
      </c>
      <c r="L107" s="30" t="s">
        <v>35</v>
      </c>
      <c r="M107" s="27" t="s">
        <v>163</v>
      </c>
      <c r="N107" s="30" t="s">
        <v>30</v>
      </c>
      <c r="O107" s="117" t="s">
        <v>164</v>
      </c>
      <c r="P107" s="30" t="s">
        <v>31</v>
      </c>
      <c r="Q107" s="109" t="s">
        <v>172</v>
      </c>
      <c r="R107" s="71" t="s">
        <v>151</v>
      </c>
      <c r="S107" s="30">
        <v>5</v>
      </c>
      <c r="T107" s="122">
        <v>750</v>
      </c>
      <c r="U107" s="30">
        <f t="shared" si="7"/>
        <v>3750</v>
      </c>
      <c r="V107" s="77">
        <f t="shared" si="8"/>
        <v>4200</v>
      </c>
      <c r="W107" s="125"/>
      <c r="X107" s="29">
        <v>2016</v>
      </c>
      <c r="Y107" s="119"/>
    </row>
    <row r="108" spans="2:25" ht="38.25">
      <c r="B108" s="27" t="s">
        <v>540</v>
      </c>
      <c r="C108" s="35" t="s">
        <v>225</v>
      </c>
      <c r="D108" s="35" t="s">
        <v>1122</v>
      </c>
      <c r="E108" s="28" t="s">
        <v>1120</v>
      </c>
      <c r="F108" s="28" t="s">
        <v>1121</v>
      </c>
      <c r="G108" s="28" t="s">
        <v>933</v>
      </c>
      <c r="H108" s="29" t="s">
        <v>32</v>
      </c>
      <c r="I108" s="27">
        <v>0</v>
      </c>
      <c r="J108" s="27">
        <v>711000000</v>
      </c>
      <c r="K108" s="27" t="s">
        <v>274</v>
      </c>
      <c r="L108" s="30" t="s">
        <v>35</v>
      </c>
      <c r="M108" s="27" t="s">
        <v>163</v>
      </c>
      <c r="N108" s="30" t="s">
        <v>30</v>
      </c>
      <c r="O108" s="117" t="s">
        <v>164</v>
      </c>
      <c r="P108" s="30" t="s">
        <v>31</v>
      </c>
      <c r="Q108" s="109" t="s">
        <v>99</v>
      </c>
      <c r="R108" s="71" t="s">
        <v>100</v>
      </c>
      <c r="S108" s="30">
        <v>10</v>
      </c>
      <c r="T108" s="122">
        <v>155</v>
      </c>
      <c r="U108" s="30">
        <f t="shared" si="7"/>
        <v>1550</v>
      </c>
      <c r="V108" s="77">
        <f t="shared" si="8"/>
        <v>1736.0000000000002</v>
      </c>
      <c r="W108" s="125"/>
      <c r="X108" s="29">
        <v>2016</v>
      </c>
      <c r="Y108" s="119"/>
    </row>
    <row r="109" spans="2:25" ht="38.25">
      <c r="B109" s="27" t="s">
        <v>541</v>
      </c>
      <c r="C109" s="35" t="s">
        <v>225</v>
      </c>
      <c r="D109" s="35" t="s">
        <v>1124</v>
      </c>
      <c r="E109" s="28" t="s">
        <v>934</v>
      </c>
      <c r="F109" s="28" t="s">
        <v>1123</v>
      </c>
      <c r="G109" s="28" t="s">
        <v>935</v>
      </c>
      <c r="H109" s="29" t="s">
        <v>32</v>
      </c>
      <c r="I109" s="27">
        <v>0</v>
      </c>
      <c r="J109" s="27">
        <v>711000000</v>
      </c>
      <c r="K109" s="27" t="s">
        <v>274</v>
      </c>
      <c r="L109" s="30" t="s">
        <v>35</v>
      </c>
      <c r="M109" s="27" t="s">
        <v>163</v>
      </c>
      <c r="N109" s="30" t="s">
        <v>30</v>
      </c>
      <c r="O109" s="117" t="s">
        <v>164</v>
      </c>
      <c r="P109" s="30" t="s">
        <v>31</v>
      </c>
      <c r="Q109" s="109" t="s">
        <v>99</v>
      </c>
      <c r="R109" s="71" t="s">
        <v>100</v>
      </c>
      <c r="S109" s="30">
        <v>5</v>
      </c>
      <c r="T109" s="122">
        <v>2700</v>
      </c>
      <c r="U109" s="30">
        <f t="shared" si="7"/>
        <v>13500</v>
      </c>
      <c r="V109" s="77">
        <f t="shared" si="8"/>
        <v>15120.000000000002</v>
      </c>
      <c r="W109" s="125"/>
      <c r="X109" s="29">
        <v>2016</v>
      </c>
      <c r="Y109" s="119"/>
    </row>
    <row r="110" spans="2:25" ht="140.25">
      <c r="B110" s="27" t="s">
        <v>542</v>
      </c>
      <c r="C110" s="35" t="s">
        <v>225</v>
      </c>
      <c r="D110" s="35" t="s">
        <v>802</v>
      </c>
      <c r="E110" s="28" t="s">
        <v>200</v>
      </c>
      <c r="F110" s="28" t="s">
        <v>803</v>
      </c>
      <c r="G110" s="28" t="s">
        <v>201</v>
      </c>
      <c r="H110" s="29" t="s">
        <v>96</v>
      </c>
      <c r="I110" s="27">
        <v>0</v>
      </c>
      <c r="J110" s="27">
        <v>711000000</v>
      </c>
      <c r="K110" s="27" t="s">
        <v>274</v>
      </c>
      <c r="L110" s="29" t="s">
        <v>35</v>
      </c>
      <c r="M110" s="27" t="s">
        <v>274</v>
      </c>
      <c r="N110" s="29" t="s">
        <v>30</v>
      </c>
      <c r="O110" s="27" t="s">
        <v>263</v>
      </c>
      <c r="P110" s="75" t="s">
        <v>31</v>
      </c>
      <c r="Q110" s="109" t="s">
        <v>99</v>
      </c>
      <c r="R110" s="71" t="s">
        <v>100</v>
      </c>
      <c r="S110" s="29">
        <v>9</v>
      </c>
      <c r="T110" s="30">
        <v>27777.777</v>
      </c>
      <c r="U110" s="84">
        <f>T110*S110</f>
        <v>249999.993</v>
      </c>
      <c r="V110" s="84">
        <f aca="true" t="shared" si="9" ref="V110:V124">U110*1.12</f>
        <v>279999.99216</v>
      </c>
      <c r="W110" s="32"/>
      <c r="X110" s="29">
        <v>2016</v>
      </c>
      <c r="Y110" s="89"/>
    </row>
    <row r="111" spans="2:25" ht="63.75" customHeight="1">
      <c r="B111" s="27" t="s">
        <v>543</v>
      </c>
      <c r="C111" s="35" t="s">
        <v>225</v>
      </c>
      <c r="D111" s="35" t="s">
        <v>804</v>
      </c>
      <c r="E111" s="28" t="s">
        <v>202</v>
      </c>
      <c r="F111" s="28" t="s">
        <v>805</v>
      </c>
      <c r="G111" s="28" t="s">
        <v>203</v>
      </c>
      <c r="H111" s="27" t="s">
        <v>96</v>
      </c>
      <c r="I111" s="27">
        <v>0</v>
      </c>
      <c r="J111" s="27">
        <v>711000000</v>
      </c>
      <c r="K111" s="27" t="s">
        <v>274</v>
      </c>
      <c r="L111" s="27" t="s">
        <v>262</v>
      </c>
      <c r="M111" s="27" t="s">
        <v>274</v>
      </c>
      <c r="N111" s="29" t="s">
        <v>30</v>
      </c>
      <c r="O111" s="27" t="s">
        <v>262</v>
      </c>
      <c r="P111" s="75" t="s">
        <v>31</v>
      </c>
      <c r="Q111" s="109" t="s">
        <v>99</v>
      </c>
      <c r="R111" s="71" t="s">
        <v>100</v>
      </c>
      <c r="S111" s="29">
        <v>10</v>
      </c>
      <c r="T111" s="30">
        <v>78000</v>
      </c>
      <c r="U111" s="84">
        <f>T111*S111</f>
        <v>780000</v>
      </c>
      <c r="V111" s="84">
        <f t="shared" si="9"/>
        <v>873600.0000000001</v>
      </c>
      <c r="W111" s="32"/>
      <c r="X111" s="29">
        <v>2016</v>
      </c>
      <c r="Y111" s="88"/>
    </row>
    <row r="112" spans="2:25" ht="38.25">
      <c r="B112" s="27" t="s">
        <v>544</v>
      </c>
      <c r="C112" s="35" t="s">
        <v>225</v>
      </c>
      <c r="D112" s="35" t="s">
        <v>806</v>
      </c>
      <c r="E112" s="28" t="s">
        <v>204</v>
      </c>
      <c r="F112" s="28" t="s">
        <v>807</v>
      </c>
      <c r="G112" s="28" t="s">
        <v>205</v>
      </c>
      <c r="H112" s="29" t="s">
        <v>96</v>
      </c>
      <c r="I112" s="27">
        <v>0</v>
      </c>
      <c r="J112" s="27">
        <v>711000000</v>
      </c>
      <c r="K112" s="27" t="s">
        <v>274</v>
      </c>
      <c r="L112" s="27" t="s">
        <v>262</v>
      </c>
      <c r="M112" s="27" t="s">
        <v>274</v>
      </c>
      <c r="N112" s="29" t="s">
        <v>30</v>
      </c>
      <c r="O112" s="27" t="s">
        <v>262</v>
      </c>
      <c r="P112" s="75" t="s">
        <v>31</v>
      </c>
      <c r="Q112" s="109" t="s">
        <v>99</v>
      </c>
      <c r="R112" s="71" t="s">
        <v>100</v>
      </c>
      <c r="S112" s="29">
        <v>2</v>
      </c>
      <c r="T112" s="30">
        <v>200000</v>
      </c>
      <c r="U112" s="84">
        <f>T112*S112</f>
        <v>400000</v>
      </c>
      <c r="V112" s="84">
        <f t="shared" si="9"/>
        <v>448000.00000000006</v>
      </c>
      <c r="W112" s="32"/>
      <c r="X112" s="29">
        <v>2016</v>
      </c>
      <c r="Y112" s="85"/>
    </row>
    <row r="113" spans="2:25" ht="72.75" customHeight="1">
      <c r="B113" s="27" t="s">
        <v>545</v>
      </c>
      <c r="C113" s="35" t="s">
        <v>225</v>
      </c>
      <c r="D113" s="35" t="s">
        <v>809</v>
      </c>
      <c r="E113" s="28" t="s">
        <v>206</v>
      </c>
      <c r="F113" s="28" t="s">
        <v>808</v>
      </c>
      <c r="G113" s="28" t="s">
        <v>207</v>
      </c>
      <c r="H113" s="29" t="s">
        <v>96</v>
      </c>
      <c r="I113" s="27">
        <v>0</v>
      </c>
      <c r="J113" s="27">
        <v>711000000</v>
      </c>
      <c r="K113" s="27" t="s">
        <v>274</v>
      </c>
      <c r="L113" s="29" t="s">
        <v>35</v>
      </c>
      <c r="M113" s="27" t="s">
        <v>274</v>
      </c>
      <c r="N113" s="29" t="s">
        <v>30</v>
      </c>
      <c r="O113" s="27" t="s">
        <v>263</v>
      </c>
      <c r="P113" s="75" t="s">
        <v>31</v>
      </c>
      <c r="Q113" s="109" t="s">
        <v>99</v>
      </c>
      <c r="R113" s="71" t="s">
        <v>100</v>
      </c>
      <c r="S113" s="29">
        <v>9</v>
      </c>
      <c r="T113" s="30">
        <v>75000</v>
      </c>
      <c r="U113" s="84">
        <f>T113*S113</f>
        <v>675000</v>
      </c>
      <c r="V113" s="84">
        <f t="shared" si="9"/>
        <v>756000.0000000001</v>
      </c>
      <c r="W113" s="31"/>
      <c r="X113" s="29">
        <v>2016</v>
      </c>
      <c r="Y113" s="89"/>
    </row>
    <row r="114" spans="2:30" ht="143.25" customHeight="1">
      <c r="B114" s="27" t="s">
        <v>546</v>
      </c>
      <c r="C114" s="35" t="s">
        <v>225</v>
      </c>
      <c r="D114" s="35" t="s">
        <v>809</v>
      </c>
      <c r="E114" s="28" t="s">
        <v>206</v>
      </c>
      <c r="F114" s="28" t="s">
        <v>808</v>
      </c>
      <c r="G114" s="28" t="s">
        <v>208</v>
      </c>
      <c r="H114" s="29" t="s">
        <v>96</v>
      </c>
      <c r="I114" s="27">
        <v>0</v>
      </c>
      <c r="J114" s="27">
        <v>711000000</v>
      </c>
      <c r="K114" s="27" t="s">
        <v>274</v>
      </c>
      <c r="L114" s="29" t="s">
        <v>245</v>
      </c>
      <c r="M114" s="27" t="s">
        <v>274</v>
      </c>
      <c r="N114" s="29" t="s">
        <v>30</v>
      </c>
      <c r="O114" s="27" t="s">
        <v>157</v>
      </c>
      <c r="P114" s="75" t="s">
        <v>31</v>
      </c>
      <c r="Q114" s="109" t="s">
        <v>99</v>
      </c>
      <c r="R114" s="71" t="s">
        <v>100</v>
      </c>
      <c r="S114" s="29">
        <v>1</v>
      </c>
      <c r="T114" s="30">
        <v>225000</v>
      </c>
      <c r="U114" s="84">
        <f aca="true" t="shared" si="10" ref="U114:U120">S114*T114</f>
        <v>225000</v>
      </c>
      <c r="V114" s="84">
        <f t="shared" si="9"/>
        <v>252000.00000000003</v>
      </c>
      <c r="W114" s="31"/>
      <c r="X114" s="29">
        <v>2016</v>
      </c>
      <c r="Y114" s="76"/>
      <c r="AC114" s="79"/>
      <c r="AD114" s="79"/>
    </row>
    <row r="115" spans="2:30" ht="143.25" customHeight="1">
      <c r="B115" s="27" t="s">
        <v>547</v>
      </c>
      <c r="C115" s="35" t="s">
        <v>225</v>
      </c>
      <c r="D115" s="35" t="s">
        <v>809</v>
      </c>
      <c r="E115" s="28" t="s">
        <v>206</v>
      </c>
      <c r="F115" s="28" t="s">
        <v>808</v>
      </c>
      <c r="G115" s="28" t="s">
        <v>344</v>
      </c>
      <c r="H115" s="29" t="s">
        <v>96</v>
      </c>
      <c r="I115" s="27">
        <v>0</v>
      </c>
      <c r="J115" s="27">
        <v>711000000</v>
      </c>
      <c r="K115" s="27" t="s">
        <v>274</v>
      </c>
      <c r="L115" s="29" t="s">
        <v>61</v>
      </c>
      <c r="M115" s="27" t="s">
        <v>274</v>
      </c>
      <c r="N115" s="29" t="s">
        <v>30</v>
      </c>
      <c r="O115" s="27" t="s">
        <v>199</v>
      </c>
      <c r="P115" s="75" t="s">
        <v>31</v>
      </c>
      <c r="Q115" s="109" t="s">
        <v>99</v>
      </c>
      <c r="R115" s="71" t="s">
        <v>100</v>
      </c>
      <c r="S115" s="29">
        <v>1</v>
      </c>
      <c r="T115" s="30">
        <v>120000</v>
      </c>
      <c r="U115" s="84">
        <f t="shared" si="10"/>
        <v>120000</v>
      </c>
      <c r="V115" s="84">
        <f t="shared" si="9"/>
        <v>134400</v>
      </c>
      <c r="W115" s="31"/>
      <c r="X115" s="29">
        <v>2016</v>
      </c>
      <c r="Y115" s="76"/>
      <c r="AC115" s="79"/>
      <c r="AD115" s="79"/>
    </row>
    <row r="116" spans="2:30" ht="143.25" customHeight="1">
      <c r="B116" s="27" t="s">
        <v>548</v>
      </c>
      <c r="C116" s="35" t="s">
        <v>225</v>
      </c>
      <c r="D116" s="35" t="s">
        <v>809</v>
      </c>
      <c r="E116" s="28" t="s">
        <v>206</v>
      </c>
      <c r="F116" s="28" t="s">
        <v>808</v>
      </c>
      <c r="G116" s="28" t="s">
        <v>345</v>
      </c>
      <c r="H116" s="29" t="s">
        <v>96</v>
      </c>
      <c r="I116" s="27">
        <v>0</v>
      </c>
      <c r="J116" s="27">
        <v>711000000</v>
      </c>
      <c r="K116" s="27" t="s">
        <v>274</v>
      </c>
      <c r="L116" s="29" t="s">
        <v>61</v>
      </c>
      <c r="M116" s="27" t="s">
        <v>274</v>
      </c>
      <c r="N116" s="29" t="s">
        <v>30</v>
      </c>
      <c r="O116" s="27" t="s">
        <v>199</v>
      </c>
      <c r="P116" s="75" t="s">
        <v>31</v>
      </c>
      <c r="Q116" s="109" t="s">
        <v>99</v>
      </c>
      <c r="R116" s="71" t="s">
        <v>100</v>
      </c>
      <c r="S116" s="29">
        <v>1</v>
      </c>
      <c r="T116" s="30">
        <v>160000</v>
      </c>
      <c r="U116" s="84">
        <f t="shared" si="10"/>
        <v>160000</v>
      </c>
      <c r="V116" s="84">
        <f t="shared" si="9"/>
        <v>179200.00000000003</v>
      </c>
      <c r="W116" s="31"/>
      <c r="X116" s="29">
        <v>2016</v>
      </c>
      <c r="Y116" s="76"/>
      <c r="AC116" s="79"/>
      <c r="AD116" s="79"/>
    </row>
    <row r="117" spans="2:30" ht="143.25" customHeight="1">
      <c r="B117" s="27" t="s">
        <v>549</v>
      </c>
      <c r="C117" s="35" t="s">
        <v>225</v>
      </c>
      <c r="D117" s="35" t="s">
        <v>809</v>
      </c>
      <c r="E117" s="28" t="s">
        <v>206</v>
      </c>
      <c r="F117" s="28" t="s">
        <v>808</v>
      </c>
      <c r="G117" s="28" t="s">
        <v>346</v>
      </c>
      <c r="H117" s="29" t="s">
        <v>96</v>
      </c>
      <c r="I117" s="27">
        <v>0</v>
      </c>
      <c r="J117" s="27">
        <v>711000000</v>
      </c>
      <c r="K117" s="27" t="s">
        <v>274</v>
      </c>
      <c r="L117" s="29" t="s">
        <v>61</v>
      </c>
      <c r="M117" s="27" t="s">
        <v>274</v>
      </c>
      <c r="N117" s="29" t="s">
        <v>30</v>
      </c>
      <c r="O117" s="27" t="s">
        <v>199</v>
      </c>
      <c r="P117" s="75" t="s">
        <v>31</v>
      </c>
      <c r="Q117" s="109" t="s">
        <v>99</v>
      </c>
      <c r="R117" s="71" t="s">
        <v>100</v>
      </c>
      <c r="S117" s="29">
        <v>1</v>
      </c>
      <c r="T117" s="30">
        <v>260000</v>
      </c>
      <c r="U117" s="84">
        <f t="shared" si="10"/>
        <v>260000</v>
      </c>
      <c r="V117" s="84">
        <f t="shared" si="9"/>
        <v>291200</v>
      </c>
      <c r="W117" s="31"/>
      <c r="X117" s="29">
        <v>2016</v>
      </c>
      <c r="Y117" s="76"/>
      <c r="AC117" s="79"/>
      <c r="AD117" s="79"/>
    </row>
    <row r="118" spans="2:30" ht="143.25" customHeight="1">
      <c r="B118" s="27" t="s">
        <v>550</v>
      </c>
      <c r="C118" s="35" t="s">
        <v>225</v>
      </c>
      <c r="D118" s="35" t="s">
        <v>809</v>
      </c>
      <c r="E118" s="28" t="s">
        <v>206</v>
      </c>
      <c r="F118" s="28" t="s">
        <v>808</v>
      </c>
      <c r="G118" s="28" t="s">
        <v>347</v>
      </c>
      <c r="H118" s="29" t="s">
        <v>96</v>
      </c>
      <c r="I118" s="27">
        <v>0</v>
      </c>
      <c r="J118" s="27">
        <v>711000000</v>
      </c>
      <c r="K118" s="27" t="s">
        <v>274</v>
      </c>
      <c r="L118" s="29" t="s">
        <v>41</v>
      </c>
      <c r="M118" s="27" t="s">
        <v>274</v>
      </c>
      <c r="N118" s="29" t="s">
        <v>30</v>
      </c>
      <c r="O118" s="27" t="s">
        <v>199</v>
      </c>
      <c r="P118" s="75" t="s">
        <v>31</v>
      </c>
      <c r="Q118" s="109" t="s">
        <v>99</v>
      </c>
      <c r="R118" s="71" t="s">
        <v>100</v>
      </c>
      <c r="S118" s="29">
        <v>1</v>
      </c>
      <c r="T118" s="30">
        <v>750000</v>
      </c>
      <c r="U118" s="84">
        <f t="shared" si="10"/>
        <v>750000</v>
      </c>
      <c r="V118" s="84">
        <f t="shared" si="9"/>
        <v>840000.0000000001</v>
      </c>
      <c r="W118" s="31"/>
      <c r="X118" s="29">
        <v>2016</v>
      </c>
      <c r="Y118" s="76"/>
      <c r="AC118" s="79"/>
      <c r="AD118" s="79"/>
    </row>
    <row r="119" spans="2:30" ht="143.25" customHeight="1">
      <c r="B119" s="27" t="s">
        <v>551</v>
      </c>
      <c r="C119" s="35" t="s">
        <v>225</v>
      </c>
      <c r="D119" s="35" t="s">
        <v>809</v>
      </c>
      <c r="E119" s="28" t="s">
        <v>206</v>
      </c>
      <c r="F119" s="28" t="s">
        <v>808</v>
      </c>
      <c r="G119" s="28" t="s">
        <v>348</v>
      </c>
      <c r="H119" s="29" t="s">
        <v>96</v>
      </c>
      <c r="I119" s="27">
        <v>0</v>
      </c>
      <c r="J119" s="27">
        <v>711000000</v>
      </c>
      <c r="K119" s="27" t="s">
        <v>274</v>
      </c>
      <c r="L119" s="29" t="s">
        <v>61</v>
      </c>
      <c r="M119" s="27" t="s">
        <v>274</v>
      </c>
      <c r="N119" s="29" t="s">
        <v>30</v>
      </c>
      <c r="O119" s="27" t="s">
        <v>199</v>
      </c>
      <c r="P119" s="75" t="s">
        <v>31</v>
      </c>
      <c r="Q119" s="109" t="s">
        <v>99</v>
      </c>
      <c r="R119" s="71" t="s">
        <v>100</v>
      </c>
      <c r="S119" s="29">
        <v>15</v>
      </c>
      <c r="T119" s="30">
        <v>16666.666</v>
      </c>
      <c r="U119" s="84">
        <f t="shared" si="10"/>
        <v>249999.99000000002</v>
      </c>
      <c r="V119" s="84">
        <f t="shared" si="9"/>
        <v>279999.98880000005</v>
      </c>
      <c r="W119" s="31"/>
      <c r="X119" s="29">
        <v>2016</v>
      </c>
      <c r="Y119" s="76"/>
      <c r="AC119" s="79"/>
      <c r="AD119" s="79"/>
    </row>
    <row r="120" spans="2:30" ht="143.25" customHeight="1">
      <c r="B120" s="27" t="s">
        <v>552</v>
      </c>
      <c r="C120" s="35" t="s">
        <v>225</v>
      </c>
      <c r="D120" s="35" t="s">
        <v>809</v>
      </c>
      <c r="E120" s="28" t="s">
        <v>206</v>
      </c>
      <c r="F120" s="28" t="s">
        <v>808</v>
      </c>
      <c r="G120" s="28" t="s">
        <v>349</v>
      </c>
      <c r="H120" s="29" t="s">
        <v>96</v>
      </c>
      <c r="I120" s="27">
        <v>0</v>
      </c>
      <c r="J120" s="27">
        <v>711000000</v>
      </c>
      <c r="K120" s="27" t="s">
        <v>274</v>
      </c>
      <c r="L120" s="29" t="s">
        <v>61</v>
      </c>
      <c r="M120" s="27" t="s">
        <v>274</v>
      </c>
      <c r="N120" s="29" t="s">
        <v>30</v>
      </c>
      <c r="O120" s="27" t="s">
        <v>199</v>
      </c>
      <c r="P120" s="75" t="s">
        <v>31</v>
      </c>
      <c r="Q120" s="109" t="s">
        <v>99</v>
      </c>
      <c r="R120" s="71" t="s">
        <v>100</v>
      </c>
      <c r="S120" s="29">
        <v>40</v>
      </c>
      <c r="T120" s="30">
        <v>7500</v>
      </c>
      <c r="U120" s="84">
        <f t="shared" si="10"/>
        <v>300000</v>
      </c>
      <c r="V120" s="84">
        <f t="shared" si="9"/>
        <v>336000.00000000006</v>
      </c>
      <c r="W120" s="31"/>
      <c r="X120" s="29">
        <v>2016</v>
      </c>
      <c r="Y120" s="76"/>
      <c r="AC120" s="79"/>
      <c r="AD120" s="79"/>
    </row>
    <row r="121" spans="2:32" ht="66.75" customHeight="1">
      <c r="B121" s="27" t="s">
        <v>553</v>
      </c>
      <c r="C121" s="35" t="s">
        <v>225</v>
      </c>
      <c r="D121" s="35" t="s">
        <v>809</v>
      </c>
      <c r="E121" s="28" t="s">
        <v>206</v>
      </c>
      <c r="F121" s="28" t="s">
        <v>808</v>
      </c>
      <c r="G121" s="28" t="s">
        <v>210</v>
      </c>
      <c r="H121" s="29" t="s">
        <v>96</v>
      </c>
      <c r="I121" s="27">
        <v>0</v>
      </c>
      <c r="J121" s="27">
        <v>711000000</v>
      </c>
      <c r="K121" s="27" t="s">
        <v>274</v>
      </c>
      <c r="L121" s="29" t="s">
        <v>35</v>
      </c>
      <c r="M121" s="27" t="s">
        <v>274</v>
      </c>
      <c r="N121" s="29" t="s">
        <v>30</v>
      </c>
      <c r="O121" s="27" t="s">
        <v>889</v>
      </c>
      <c r="P121" s="75" t="s">
        <v>31</v>
      </c>
      <c r="Q121" s="109" t="s">
        <v>99</v>
      </c>
      <c r="R121" s="71" t="s">
        <v>100</v>
      </c>
      <c r="S121" s="29">
        <v>1</v>
      </c>
      <c r="T121" s="30">
        <v>1608000</v>
      </c>
      <c r="U121" s="84">
        <f aca="true" t="shared" si="11" ref="U121:U126">T121*S121</f>
        <v>1608000</v>
      </c>
      <c r="V121" s="84">
        <f t="shared" si="9"/>
        <v>1800960.0000000002</v>
      </c>
      <c r="W121" s="31"/>
      <c r="X121" s="29">
        <v>2016</v>
      </c>
      <c r="Y121" s="85"/>
      <c r="AC121" s="90"/>
      <c r="AD121" s="41"/>
      <c r="AE121" s="41"/>
      <c r="AF121" s="80"/>
    </row>
    <row r="122" spans="2:25" ht="41.25" customHeight="1">
      <c r="B122" s="27" t="s">
        <v>554</v>
      </c>
      <c r="C122" s="35" t="s">
        <v>225</v>
      </c>
      <c r="D122" s="35" t="s">
        <v>811</v>
      </c>
      <c r="E122" s="28" t="s">
        <v>211</v>
      </c>
      <c r="F122" s="28" t="s">
        <v>810</v>
      </c>
      <c r="G122" s="28" t="s">
        <v>212</v>
      </c>
      <c r="H122" s="29" t="s">
        <v>32</v>
      </c>
      <c r="I122" s="27">
        <v>80</v>
      </c>
      <c r="J122" s="27">
        <v>711000000</v>
      </c>
      <c r="K122" s="27" t="s">
        <v>274</v>
      </c>
      <c r="L122" s="29" t="s">
        <v>36</v>
      </c>
      <c r="M122" s="27" t="s">
        <v>274</v>
      </c>
      <c r="N122" s="29" t="s">
        <v>30</v>
      </c>
      <c r="O122" s="27" t="s">
        <v>43</v>
      </c>
      <c r="P122" s="75" t="s">
        <v>31</v>
      </c>
      <c r="Q122" s="109" t="s">
        <v>213</v>
      </c>
      <c r="R122" s="71" t="s">
        <v>214</v>
      </c>
      <c r="S122" s="29">
        <v>300</v>
      </c>
      <c r="T122" s="30">
        <f>500*1.07</f>
        <v>535</v>
      </c>
      <c r="U122" s="84">
        <f t="shared" si="11"/>
        <v>160500</v>
      </c>
      <c r="V122" s="84">
        <f t="shared" si="9"/>
        <v>179760.00000000003</v>
      </c>
      <c r="W122" s="31"/>
      <c r="X122" s="29">
        <v>2016</v>
      </c>
      <c r="Y122" s="88"/>
    </row>
    <row r="123" spans="2:25" ht="54" customHeight="1">
      <c r="B123" s="27" t="s">
        <v>555</v>
      </c>
      <c r="C123" s="35" t="s">
        <v>225</v>
      </c>
      <c r="D123" s="35" t="s">
        <v>813</v>
      </c>
      <c r="E123" s="28" t="s">
        <v>211</v>
      </c>
      <c r="F123" s="28" t="s">
        <v>812</v>
      </c>
      <c r="G123" s="28" t="s">
        <v>215</v>
      </c>
      <c r="H123" s="29" t="s">
        <v>32</v>
      </c>
      <c r="I123" s="27">
        <v>80</v>
      </c>
      <c r="J123" s="27">
        <v>711000000</v>
      </c>
      <c r="K123" s="27" t="s">
        <v>274</v>
      </c>
      <c r="L123" s="29" t="s">
        <v>61</v>
      </c>
      <c r="M123" s="27" t="s">
        <v>274</v>
      </c>
      <c r="N123" s="29" t="s">
        <v>30</v>
      </c>
      <c r="O123" s="27" t="s">
        <v>49</v>
      </c>
      <c r="P123" s="75" t="s">
        <v>31</v>
      </c>
      <c r="Q123" s="109" t="s">
        <v>213</v>
      </c>
      <c r="R123" s="71" t="s">
        <v>214</v>
      </c>
      <c r="S123" s="29">
        <v>1500</v>
      </c>
      <c r="T123" s="30">
        <f>150*1.07</f>
        <v>160.5</v>
      </c>
      <c r="U123" s="84">
        <f t="shared" si="11"/>
        <v>240750</v>
      </c>
      <c r="V123" s="84">
        <f t="shared" si="9"/>
        <v>269640</v>
      </c>
      <c r="W123" s="31"/>
      <c r="X123" s="29">
        <v>2016</v>
      </c>
      <c r="Y123" s="27"/>
    </row>
    <row r="124" spans="2:25" ht="59.25" customHeight="1">
      <c r="B124" s="27" t="s">
        <v>556</v>
      </c>
      <c r="C124" s="35" t="s">
        <v>225</v>
      </c>
      <c r="D124" s="35" t="s">
        <v>816</v>
      </c>
      <c r="E124" s="28" t="s">
        <v>814</v>
      </c>
      <c r="F124" s="28" t="s">
        <v>815</v>
      </c>
      <c r="G124" s="28" t="s">
        <v>382</v>
      </c>
      <c r="H124" s="29" t="s">
        <v>32</v>
      </c>
      <c r="I124" s="30">
        <v>0</v>
      </c>
      <c r="J124" s="27">
        <v>711000000</v>
      </c>
      <c r="K124" s="27" t="s">
        <v>274</v>
      </c>
      <c r="L124" s="30" t="s">
        <v>35</v>
      </c>
      <c r="M124" s="27" t="s">
        <v>274</v>
      </c>
      <c r="N124" s="30" t="s">
        <v>30</v>
      </c>
      <c r="O124" s="27" t="s">
        <v>37</v>
      </c>
      <c r="P124" s="30" t="s">
        <v>31</v>
      </c>
      <c r="Q124" s="109" t="s">
        <v>99</v>
      </c>
      <c r="R124" s="71" t="s">
        <v>100</v>
      </c>
      <c r="S124" s="30">
        <v>3</v>
      </c>
      <c r="T124" s="30">
        <v>6600</v>
      </c>
      <c r="U124" s="84">
        <f t="shared" si="11"/>
        <v>19800</v>
      </c>
      <c r="V124" s="84">
        <f t="shared" si="9"/>
        <v>22176.000000000004</v>
      </c>
      <c r="W124" s="31"/>
      <c r="X124" s="29">
        <v>2016</v>
      </c>
      <c r="Y124" s="88"/>
    </row>
    <row r="125" spans="2:25" ht="59.25" customHeight="1">
      <c r="B125" s="27" t="s">
        <v>557</v>
      </c>
      <c r="C125" s="35" t="s">
        <v>225</v>
      </c>
      <c r="D125" s="35" t="s">
        <v>816</v>
      </c>
      <c r="E125" s="28" t="s">
        <v>814</v>
      </c>
      <c r="F125" s="28" t="s">
        <v>815</v>
      </c>
      <c r="G125" s="28" t="s">
        <v>383</v>
      </c>
      <c r="H125" s="29" t="s">
        <v>32</v>
      </c>
      <c r="I125" s="27">
        <v>0</v>
      </c>
      <c r="J125" s="27">
        <v>711000000</v>
      </c>
      <c r="K125" s="27" t="s">
        <v>274</v>
      </c>
      <c r="L125" s="29" t="s">
        <v>33</v>
      </c>
      <c r="M125" s="27" t="s">
        <v>274</v>
      </c>
      <c r="N125" s="29" t="s">
        <v>30</v>
      </c>
      <c r="O125" s="27" t="s">
        <v>262</v>
      </c>
      <c r="P125" s="75" t="s">
        <v>31</v>
      </c>
      <c r="Q125" s="109" t="s">
        <v>99</v>
      </c>
      <c r="R125" s="71" t="s">
        <v>100</v>
      </c>
      <c r="S125" s="29">
        <v>3</v>
      </c>
      <c r="T125" s="30">
        <v>6600</v>
      </c>
      <c r="U125" s="84">
        <f t="shared" si="11"/>
        <v>19800</v>
      </c>
      <c r="V125" s="84">
        <f aca="true" t="shared" si="12" ref="V125:V131">U125*1.12</f>
        <v>22176.000000000004</v>
      </c>
      <c r="W125" s="29"/>
      <c r="X125" s="29">
        <v>2016</v>
      </c>
      <c r="Y125" s="85"/>
    </row>
    <row r="126" spans="2:25" ht="59.25" customHeight="1">
      <c r="B126" s="27" t="s">
        <v>558</v>
      </c>
      <c r="C126" s="28" t="s">
        <v>225</v>
      </c>
      <c r="D126" s="35" t="s">
        <v>1009</v>
      </c>
      <c r="E126" s="28" t="s">
        <v>1010</v>
      </c>
      <c r="F126" s="28" t="s">
        <v>1011</v>
      </c>
      <c r="G126" s="28" t="s">
        <v>384</v>
      </c>
      <c r="H126" s="29" t="s">
        <v>32</v>
      </c>
      <c r="I126" s="27">
        <v>0</v>
      </c>
      <c r="J126" s="27">
        <v>711000000</v>
      </c>
      <c r="K126" s="27" t="s">
        <v>274</v>
      </c>
      <c r="L126" s="27" t="s">
        <v>35</v>
      </c>
      <c r="M126" s="27" t="s">
        <v>274</v>
      </c>
      <c r="N126" s="29" t="s">
        <v>30</v>
      </c>
      <c r="O126" s="27" t="s">
        <v>35</v>
      </c>
      <c r="P126" s="75" t="s">
        <v>31</v>
      </c>
      <c r="Q126" s="109" t="s">
        <v>99</v>
      </c>
      <c r="R126" s="71" t="s">
        <v>100</v>
      </c>
      <c r="S126" s="29">
        <v>1</v>
      </c>
      <c r="T126" s="30">
        <v>12000</v>
      </c>
      <c r="U126" s="84">
        <f t="shared" si="11"/>
        <v>12000</v>
      </c>
      <c r="V126" s="84">
        <f t="shared" si="12"/>
        <v>13440.000000000002</v>
      </c>
      <c r="W126" s="29" t="s">
        <v>255</v>
      </c>
      <c r="X126" s="29">
        <v>2016</v>
      </c>
      <c r="Y126" s="85"/>
    </row>
    <row r="127" spans="2:25" ht="59.25" customHeight="1">
      <c r="B127" s="27" t="s">
        <v>559</v>
      </c>
      <c r="C127" s="35" t="s">
        <v>225</v>
      </c>
      <c r="D127" s="35" t="s">
        <v>1012</v>
      </c>
      <c r="E127" s="28" t="s">
        <v>723</v>
      </c>
      <c r="F127" s="28" t="s">
        <v>1013</v>
      </c>
      <c r="G127" s="28" t="s">
        <v>385</v>
      </c>
      <c r="H127" s="29" t="s">
        <v>32</v>
      </c>
      <c r="I127" s="27">
        <v>0</v>
      </c>
      <c r="J127" s="27">
        <v>711000000</v>
      </c>
      <c r="K127" s="27" t="s">
        <v>274</v>
      </c>
      <c r="L127" s="27" t="s">
        <v>35</v>
      </c>
      <c r="M127" s="27" t="s">
        <v>274</v>
      </c>
      <c r="N127" s="29" t="s">
        <v>30</v>
      </c>
      <c r="O127" s="27" t="s">
        <v>35</v>
      </c>
      <c r="P127" s="75" t="s">
        <v>31</v>
      </c>
      <c r="Q127" s="109" t="s">
        <v>99</v>
      </c>
      <c r="R127" s="71" t="s">
        <v>100</v>
      </c>
      <c r="S127" s="29">
        <v>1</v>
      </c>
      <c r="T127" s="30">
        <v>40000</v>
      </c>
      <c r="U127" s="84">
        <f aca="true" t="shared" si="13" ref="U127:U137">T127*S127</f>
        <v>40000</v>
      </c>
      <c r="V127" s="84">
        <f t="shared" si="12"/>
        <v>44800.00000000001</v>
      </c>
      <c r="W127" s="29" t="s">
        <v>255</v>
      </c>
      <c r="X127" s="29">
        <v>2016</v>
      </c>
      <c r="Y127" s="85"/>
    </row>
    <row r="128" spans="2:25" ht="59.25" customHeight="1">
      <c r="B128" s="27" t="s">
        <v>560</v>
      </c>
      <c r="C128" s="35" t="s">
        <v>225</v>
      </c>
      <c r="D128" s="35" t="s">
        <v>1009</v>
      </c>
      <c r="E128" s="28" t="s">
        <v>1010</v>
      </c>
      <c r="F128" s="28" t="s">
        <v>1011</v>
      </c>
      <c r="G128" s="28" t="s">
        <v>386</v>
      </c>
      <c r="H128" s="29" t="s">
        <v>32</v>
      </c>
      <c r="I128" s="27">
        <v>0</v>
      </c>
      <c r="J128" s="27">
        <v>711000000</v>
      </c>
      <c r="K128" s="27" t="s">
        <v>274</v>
      </c>
      <c r="L128" s="27" t="s">
        <v>35</v>
      </c>
      <c r="M128" s="27" t="s">
        <v>274</v>
      </c>
      <c r="N128" s="29" t="s">
        <v>30</v>
      </c>
      <c r="O128" s="27" t="s">
        <v>35</v>
      </c>
      <c r="P128" s="75" t="s">
        <v>31</v>
      </c>
      <c r="Q128" s="109" t="s">
        <v>99</v>
      </c>
      <c r="R128" s="71" t="s">
        <v>100</v>
      </c>
      <c r="S128" s="29">
        <v>2</v>
      </c>
      <c r="T128" s="30">
        <v>6000</v>
      </c>
      <c r="U128" s="30">
        <f t="shared" si="13"/>
        <v>12000</v>
      </c>
      <c r="V128" s="30">
        <f t="shared" si="12"/>
        <v>13440.000000000002</v>
      </c>
      <c r="W128" s="32"/>
      <c r="X128" s="29">
        <v>2016</v>
      </c>
      <c r="Y128" s="85"/>
    </row>
    <row r="129" spans="2:25" ht="84" customHeight="1">
      <c r="B129" s="27" t="s">
        <v>561</v>
      </c>
      <c r="C129" s="28" t="s">
        <v>225</v>
      </c>
      <c r="D129" s="35" t="s">
        <v>1014</v>
      </c>
      <c r="E129" s="28" t="s">
        <v>1015</v>
      </c>
      <c r="F129" s="28" t="s">
        <v>1016</v>
      </c>
      <c r="G129" s="28" t="s">
        <v>387</v>
      </c>
      <c r="H129" s="29" t="s">
        <v>32</v>
      </c>
      <c r="I129" s="27">
        <v>0</v>
      </c>
      <c r="J129" s="27">
        <v>711000000</v>
      </c>
      <c r="K129" s="27" t="s">
        <v>274</v>
      </c>
      <c r="L129" s="27" t="s">
        <v>35</v>
      </c>
      <c r="M129" s="27" t="s">
        <v>274</v>
      </c>
      <c r="N129" s="29" t="s">
        <v>30</v>
      </c>
      <c r="O129" s="27" t="s">
        <v>35</v>
      </c>
      <c r="P129" s="75" t="s">
        <v>31</v>
      </c>
      <c r="Q129" s="109" t="s">
        <v>99</v>
      </c>
      <c r="R129" s="71" t="s">
        <v>100</v>
      </c>
      <c r="S129" s="29">
        <v>1</v>
      </c>
      <c r="T129" s="30">
        <v>350000</v>
      </c>
      <c r="U129" s="30">
        <f t="shared" si="13"/>
        <v>350000</v>
      </c>
      <c r="V129" s="30">
        <f t="shared" si="12"/>
        <v>392000.00000000006</v>
      </c>
      <c r="W129" s="32"/>
      <c r="X129" s="29">
        <v>2016</v>
      </c>
      <c r="Y129" s="85"/>
    </row>
    <row r="130" spans="2:25" ht="59.25" customHeight="1">
      <c r="B130" s="27" t="s">
        <v>562</v>
      </c>
      <c r="C130" s="35" t="s">
        <v>225</v>
      </c>
      <c r="D130" s="35" t="s">
        <v>722</v>
      </c>
      <c r="E130" s="28" t="s">
        <v>723</v>
      </c>
      <c r="F130" s="28" t="s">
        <v>724</v>
      </c>
      <c r="G130" s="28" t="s">
        <v>388</v>
      </c>
      <c r="H130" s="29" t="s">
        <v>32</v>
      </c>
      <c r="I130" s="27">
        <v>0</v>
      </c>
      <c r="J130" s="27">
        <v>711000000</v>
      </c>
      <c r="K130" s="27" t="s">
        <v>274</v>
      </c>
      <c r="L130" s="27" t="s">
        <v>35</v>
      </c>
      <c r="M130" s="27" t="s">
        <v>274</v>
      </c>
      <c r="N130" s="29" t="s">
        <v>30</v>
      </c>
      <c r="O130" s="27" t="s">
        <v>35</v>
      </c>
      <c r="P130" s="75" t="s">
        <v>31</v>
      </c>
      <c r="Q130" s="109" t="s">
        <v>99</v>
      </c>
      <c r="R130" s="71" t="s">
        <v>100</v>
      </c>
      <c r="S130" s="29">
        <v>1</v>
      </c>
      <c r="T130" s="30">
        <v>6000</v>
      </c>
      <c r="U130" s="30">
        <f t="shared" si="13"/>
        <v>6000</v>
      </c>
      <c r="V130" s="30">
        <f t="shared" si="12"/>
        <v>6720.000000000001</v>
      </c>
      <c r="W130" s="32"/>
      <c r="X130" s="29">
        <v>2016</v>
      </c>
      <c r="Y130" s="85"/>
    </row>
    <row r="131" spans="2:25" ht="59.25" customHeight="1">
      <c r="B131" s="27" t="s">
        <v>563</v>
      </c>
      <c r="C131" s="28" t="s">
        <v>225</v>
      </c>
      <c r="D131" s="35" t="s">
        <v>1017</v>
      </c>
      <c r="E131" s="28" t="s">
        <v>1018</v>
      </c>
      <c r="F131" s="28" t="s">
        <v>1019</v>
      </c>
      <c r="G131" s="28" t="s">
        <v>389</v>
      </c>
      <c r="H131" s="28" t="s">
        <v>32</v>
      </c>
      <c r="I131" s="27">
        <v>0</v>
      </c>
      <c r="J131" s="28">
        <v>711000000</v>
      </c>
      <c r="K131" s="27" t="s">
        <v>274</v>
      </c>
      <c r="L131" s="27" t="s">
        <v>35</v>
      </c>
      <c r="M131" s="27" t="s">
        <v>274</v>
      </c>
      <c r="N131" s="29" t="s">
        <v>30</v>
      </c>
      <c r="O131" s="27" t="s">
        <v>35</v>
      </c>
      <c r="P131" s="75" t="s">
        <v>31</v>
      </c>
      <c r="Q131" s="109" t="s">
        <v>99</v>
      </c>
      <c r="R131" s="71" t="s">
        <v>100</v>
      </c>
      <c r="S131" s="29">
        <v>3</v>
      </c>
      <c r="T131" s="30">
        <v>16600</v>
      </c>
      <c r="U131" s="30">
        <f t="shared" si="13"/>
        <v>49800</v>
      </c>
      <c r="V131" s="30">
        <f t="shared" si="12"/>
        <v>55776.00000000001</v>
      </c>
      <c r="W131" s="32"/>
      <c r="X131" s="29">
        <v>2016</v>
      </c>
      <c r="Y131" s="85"/>
    </row>
    <row r="132" spans="2:25" ht="51">
      <c r="B132" s="27" t="s">
        <v>564</v>
      </c>
      <c r="C132" s="87" t="s">
        <v>225</v>
      </c>
      <c r="D132" s="35" t="s">
        <v>1020</v>
      </c>
      <c r="E132" s="28" t="s">
        <v>1021</v>
      </c>
      <c r="F132" s="28" t="s">
        <v>1022</v>
      </c>
      <c r="G132" s="28" t="s">
        <v>390</v>
      </c>
      <c r="H132" s="29" t="s">
        <v>96</v>
      </c>
      <c r="I132" s="27">
        <v>0</v>
      </c>
      <c r="J132" s="27">
        <v>711000000</v>
      </c>
      <c r="K132" s="27" t="s">
        <v>274</v>
      </c>
      <c r="L132" s="29" t="s">
        <v>199</v>
      </c>
      <c r="M132" s="73" t="s">
        <v>54</v>
      </c>
      <c r="N132" s="29" t="s">
        <v>30</v>
      </c>
      <c r="O132" s="27" t="s">
        <v>199</v>
      </c>
      <c r="P132" s="75" t="s">
        <v>31</v>
      </c>
      <c r="Q132" s="109" t="s">
        <v>99</v>
      </c>
      <c r="R132" s="71" t="s">
        <v>100</v>
      </c>
      <c r="S132" s="83">
        <v>3</v>
      </c>
      <c r="T132" s="30">
        <v>6600</v>
      </c>
      <c r="U132" s="30">
        <f t="shared" si="13"/>
        <v>19800</v>
      </c>
      <c r="V132" s="30">
        <f aca="true" t="shared" si="14" ref="V132:V166">U132*1.12</f>
        <v>22176.000000000004</v>
      </c>
      <c r="W132" s="31"/>
      <c r="X132" s="29">
        <v>2016</v>
      </c>
      <c r="Y132" s="88"/>
    </row>
    <row r="133" spans="2:25" ht="38.25">
      <c r="B133" s="27" t="s">
        <v>565</v>
      </c>
      <c r="C133" s="87" t="s">
        <v>225</v>
      </c>
      <c r="D133" s="35" t="s">
        <v>1023</v>
      </c>
      <c r="E133" s="28" t="s">
        <v>1021</v>
      </c>
      <c r="F133" s="28" t="s">
        <v>1024</v>
      </c>
      <c r="G133" s="28" t="s">
        <v>391</v>
      </c>
      <c r="H133" s="29" t="s">
        <v>96</v>
      </c>
      <c r="I133" s="27">
        <v>0</v>
      </c>
      <c r="J133" s="27">
        <v>711000000</v>
      </c>
      <c r="K133" s="27" t="s">
        <v>274</v>
      </c>
      <c r="L133" s="29" t="s">
        <v>199</v>
      </c>
      <c r="M133" s="73" t="s">
        <v>54</v>
      </c>
      <c r="N133" s="29" t="s">
        <v>30</v>
      </c>
      <c r="O133" s="27" t="s">
        <v>199</v>
      </c>
      <c r="P133" s="75" t="s">
        <v>31</v>
      </c>
      <c r="Q133" s="109" t="s">
        <v>99</v>
      </c>
      <c r="R133" s="71" t="s">
        <v>100</v>
      </c>
      <c r="S133" s="83">
        <v>3</v>
      </c>
      <c r="T133" s="30">
        <v>4600</v>
      </c>
      <c r="U133" s="30">
        <f t="shared" si="13"/>
        <v>13800</v>
      </c>
      <c r="V133" s="30">
        <f t="shared" si="14"/>
        <v>15456.000000000002</v>
      </c>
      <c r="W133" s="31"/>
      <c r="X133" s="29">
        <v>2016</v>
      </c>
      <c r="Y133" s="29"/>
    </row>
    <row r="134" spans="2:25" ht="51">
      <c r="B134" s="27" t="s">
        <v>566</v>
      </c>
      <c r="C134" s="87" t="s">
        <v>225</v>
      </c>
      <c r="D134" s="35" t="s">
        <v>1020</v>
      </c>
      <c r="E134" s="28" t="s">
        <v>1021</v>
      </c>
      <c r="F134" s="28" t="s">
        <v>1022</v>
      </c>
      <c r="G134" s="28" t="s">
        <v>392</v>
      </c>
      <c r="H134" s="29" t="s">
        <v>96</v>
      </c>
      <c r="I134" s="27">
        <v>0</v>
      </c>
      <c r="J134" s="27">
        <v>711000000</v>
      </c>
      <c r="K134" s="27" t="s">
        <v>274</v>
      </c>
      <c r="L134" s="29" t="s">
        <v>199</v>
      </c>
      <c r="M134" s="73" t="s">
        <v>54</v>
      </c>
      <c r="N134" s="29" t="s">
        <v>30</v>
      </c>
      <c r="O134" s="27" t="s">
        <v>199</v>
      </c>
      <c r="P134" s="75" t="s">
        <v>31</v>
      </c>
      <c r="Q134" s="109" t="s">
        <v>99</v>
      </c>
      <c r="R134" s="71" t="s">
        <v>100</v>
      </c>
      <c r="S134" s="83">
        <v>3</v>
      </c>
      <c r="T134" s="30">
        <v>6000</v>
      </c>
      <c r="U134" s="30">
        <f t="shared" si="13"/>
        <v>18000</v>
      </c>
      <c r="V134" s="30">
        <f t="shared" si="14"/>
        <v>20160.000000000004</v>
      </c>
      <c r="W134" s="31"/>
      <c r="X134" s="29">
        <v>2016</v>
      </c>
      <c r="Y134" s="29"/>
    </row>
    <row r="135" spans="2:25" ht="38.25">
      <c r="B135" s="27" t="s">
        <v>567</v>
      </c>
      <c r="C135" s="87" t="s">
        <v>225</v>
      </c>
      <c r="D135" s="35" t="s">
        <v>1025</v>
      </c>
      <c r="E135" s="28" t="s">
        <v>1026</v>
      </c>
      <c r="F135" s="28" t="s">
        <v>1027</v>
      </c>
      <c r="G135" s="28" t="s">
        <v>393</v>
      </c>
      <c r="H135" s="29" t="s">
        <v>96</v>
      </c>
      <c r="I135" s="27">
        <v>0</v>
      </c>
      <c r="J135" s="27">
        <v>711000000</v>
      </c>
      <c r="K135" s="27" t="s">
        <v>274</v>
      </c>
      <c r="L135" s="29" t="s">
        <v>199</v>
      </c>
      <c r="M135" s="73" t="s">
        <v>54</v>
      </c>
      <c r="N135" s="29" t="s">
        <v>30</v>
      </c>
      <c r="O135" s="27" t="s">
        <v>199</v>
      </c>
      <c r="P135" s="75" t="s">
        <v>31</v>
      </c>
      <c r="Q135" s="109" t="s">
        <v>99</v>
      </c>
      <c r="R135" s="71" t="s">
        <v>100</v>
      </c>
      <c r="S135" s="83">
        <v>1</v>
      </c>
      <c r="T135" s="30">
        <v>45000</v>
      </c>
      <c r="U135" s="30">
        <f t="shared" si="13"/>
        <v>45000</v>
      </c>
      <c r="V135" s="30">
        <f t="shared" si="14"/>
        <v>50400.00000000001</v>
      </c>
      <c r="W135" s="31"/>
      <c r="X135" s="29">
        <v>2016</v>
      </c>
      <c r="Y135" s="29"/>
    </row>
    <row r="136" spans="2:25" ht="38.25">
      <c r="B136" s="27" t="s">
        <v>118</v>
      </c>
      <c r="C136" s="87" t="s">
        <v>225</v>
      </c>
      <c r="D136" s="35" t="s">
        <v>1028</v>
      </c>
      <c r="E136" s="28" t="s">
        <v>1029</v>
      </c>
      <c r="F136" s="28" t="s">
        <v>1030</v>
      </c>
      <c r="G136" s="28" t="s">
        <v>394</v>
      </c>
      <c r="H136" s="29" t="s">
        <v>96</v>
      </c>
      <c r="I136" s="27">
        <v>0</v>
      </c>
      <c r="J136" s="27">
        <v>711000000</v>
      </c>
      <c r="K136" s="27" t="s">
        <v>274</v>
      </c>
      <c r="L136" s="29" t="s">
        <v>199</v>
      </c>
      <c r="M136" s="73" t="s">
        <v>54</v>
      </c>
      <c r="N136" s="29" t="s">
        <v>30</v>
      </c>
      <c r="O136" s="27" t="s">
        <v>199</v>
      </c>
      <c r="P136" s="75" t="s">
        <v>31</v>
      </c>
      <c r="Q136" s="109" t="s">
        <v>99</v>
      </c>
      <c r="R136" s="71" t="s">
        <v>100</v>
      </c>
      <c r="S136" s="83">
        <v>3</v>
      </c>
      <c r="T136" s="30">
        <v>8000</v>
      </c>
      <c r="U136" s="30">
        <f t="shared" si="13"/>
        <v>24000</v>
      </c>
      <c r="V136" s="30">
        <f t="shared" si="14"/>
        <v>26880.000000000004</v>
      </c>
      <c r="W136" s="31"/>
      <c r="X136" s="29">
        <v>2016</v>
      </c>
      <c r="Y136" s="29"/>
    </row>
    <row r="137" spans="2:25" ht="38.25">
      <c r="B137" s="27" t="s">
        <v>119</v>
      </c>
      <c r="C137" s="87" t="s">
        <v>225</v>
      </c>
      <c r="D137" s="35" t="s">
        <v>1028</v>
      </c>
      <c r="E137" s="28" t="s">
        <v>1029</v>
      </c>
      <c r="F137" s="28" t="s">
        <v>1030</v>
      </c>
      <c r="G137" s="28" t="s">
        <v>395</v>
      </c>
      <c r="H137" s="29" t="s">
        <v>96</v>
      </c>
      <c r="I137" s="27">
        <v>0</v>
      </c>
      <c r="J137" s="27">
        <v>711000000</v>
      </c>
      <c r="K137" s="27" t="s">
        <v>274</v>
      </c>
      <c r="L137" s="29" t="s">
        <v>199</v>
      </c>
      <c r="M137" s="73" t="s">
        <v>54</v>
      </c>
      <c r="N137" s="29" t="s">
        <v>30</v>
      </c>
      <c r="O137" s="27" t="s">
        <v>199</v>
      </c>
      <c r="P137" s="75" t="s">
        <v>31</v>
      </c>
      <c r="Q137" s="109" t="s">
        <v>99</v>
      </c>
      <c r="R137" s="71" t="s">
        <v>100</v>
      </c>
      <c r="S137" s="83">
        <v>3</v>
      </c>
      <c r="T137" s="30">
        <v>7000</v>
      </c>
      <c r="U137" s="30">
        <f t="shared" si="13"/>
        <v>21000</v>
      </c>
      <c r="V137" s="30">
        <f t="shared" si="14"/>
        <v>23520.000000000004</v>
      </c>
      <c r="W137" s="31"/>
      <c r="X137" s="29">
        <v>2016</v>
      </c>
      <c r="Y137" s="29"/>
    </row>
    <row r="138" spans="2:25" ht="38.25">
      <c r="B138" s="27" t="s">
        <v>120</v>
      </c>
      <c r="C138" s="87" t="s">
        <v>225</v>
      </c>
      <c r="D138" s="35" t="s">
        <v>1028</v>
      </c>
      <c r="E138" s="28" t="s">
        <v>1029</v>
      </c>
      <c r="F138" s="28" t="s">
        <v>1030</v>
      </c>
      <c r="G138" s="28" t="s">
        <v>396</v>
      </c>
      <c r="H138" s="29" t="s">
        <v>96</v>
      </c>
      <c r="I138" s="27">
        <v>0</v>
      </c>
      <c r="J138" s="27">
        <v>711000000</v>
      </c>
      <c r="K138" s="27" t="s">
        <v>274</v>
      </c>
      <c r="L138" s="29" t="s">
        <v>199</v>
      </c>
      <c r="M138" s="73" t="s">
        <v>54</v>
      </c>
      <c r="N138" s="29" t="s">
        <v>30</v>
      </c>
      <c r="O138" s="27" t="s">
        <v>199</v>
      </c>
      <c r="P138" s="75" t="s">
        <v>31</v>
      </c>
      <c r="Q138" s="109" t="s">
        <v>99</v>
      </c>
      <c r="R138" s="71" t="s">
        <v>100</v>
      </c>
      <c r="S138" s="83">
        <v>30</v>
      </c>
      <c r="T138" s="30">
        <f>U138/S138</f>
        <v>1000</v>
      </c>
      <c r="U138" s="30">
        <v>30000</v>
      </c>
      <c r="V138" s="30">
        <f t="shared" si="14"/>
        <v>33600</v>
      </c>
      <c r="W138" s="31"/>
      <c r="X138" s="29">
        <v>2016</v>
      </c>
      <c r="Y138" s="29"/>
    </row>
    <row r="139" spans="2:25" ht="38.25">
      <c r="B139" s="27" t="s">
        <v>577</v>
      </c>
      <c r="C139" s="35" t="s">
        <v>225</v>
      </c>
      <c r="D139" s="35" t="s">
        <v>1031</v>
      </c>
      <c r="E139" s="28" t="s">
        <v>314</v>
      </c>
      <c r="F139" s="28" t="s">
        <v>1032</v>
      </c>
      <c r="G139" s="28" t="s">
        <v>397</v>
      </c>
      <c r="H139" s="27" t="s">
        <v>96</v>
      </c>
      <c r="I139" s="27">
        <v>0</v>
      </c>
      <c r="J139" s="27">
        <v>711000000</v>
      </c>
      <c r="K139" s="27" t="s">
        <v>274</v>
      </c>
      <c r="L139" s="29" t="s">
        <v>199</v>
      </c>
      <c r="M139" s="73" t="s">
        <v>54</v>
      </c>
      <c r="N139" s="29" t="s">
        <v>30</v>
      </c>
      <c r="O139" s="27" t="s">
        <v>199</v>
      </c>
      <c r="P139" s="75" t="s">
        <v>31</v>
      </c>
      <c r="Q139" s="109" t="s">
        <v>139</v>
      </c>
      <c r="R139" s="71" t="s">
        <v>140</v>
      </c>
      <c r="S139" s="83">
        <v>30</v>
      </c>
      <c r="T139" s="30">
        <f>U139/S139</f>
        <v>2666.6666666666665</v>
      </c>
      <c r="U139" s="30">
        <v>80000</v>
      </c>
      <c r="V139" s="30">
        <f t="shared" si="14"/>
        <v>89600.00000000001</v>
      </c>
      <c r="W139" s="31"/>
      <c r="X139" s="29">
        <v>2016</v>
      </c>
      <c r="Y139" s="29"/>
    </row>
    <row r="140" spans="2:25" ht="38.25">
      <c r="B140" s="27" t="s">
        <v>578</v>
      </c>
      <c r="C140" s="35" t="s">
        <v>225</v>
      </c>
      <c r="D140" s="35" t="s">
        <v>1033</v>
      </c>
      <c r="E140" s="28" t="s">
        <v>1034</v>
      </c>
      <c r="F140" s="28" t="s">
        <v>1035</v>
      </c>
      <c r="G140" s="28" t="s">
        <v>398</v>
      </c>
      <c r="H140" s="27" t="s">
        <v>96</v>
      </c>
      <c r="I140" s="27">
        <v>0</v>
      </c>
      <c r="J140" s="27">
        <v>711000000</v>
      </c>
      <c r="K140" s="27" t="s">
        <v>274</v>
      </c>
      <c r="L140" s="29" t="s">
        <v>199</v>
      </c>
      <c r="M140" s="73" t="s">
        <v>54</v>
      </c>
      <c r="N140" s="29" t="s">
        <v>30</v>
      </c>
      <c r="O140" s="27" t="s">
        <v>199</v>
      </c>
      <c r="P140" s="75" t="s">
        <v>31</v>
      </c>
      <c r="Q140" s="109" t="s">
        <v>99</v>
      </c>
      <c r="R140" s="71" t="s">
        <v>100</v>
      </c>
      <c r="S140" s="83">
        <v>10</v>
      </c>
      <c r="T140" s="30">
        <f>U140/S140</f>
        <v>1800</v>
      </c>
      <c r="U140" s="30">
        <v>18000</v>
      </c>
      <c r="V140" s="30">
        <f t="shared" si="14"/>
        <v>20160.000000000004</v>
      </c>
      <c r="W140" s="31"/>
      <c r="X140" s="29">
        <v>2016</v>
      </c>
      <c r="Y140" s="29"/>
    </row>
    <row r="141" spans="2:25" ht="38.25">
      <c r="B141" s="27" t="s">
        <v>579</v>
      </c>
      <c r="C141" s="87" t="s">
        <v>225</v>
      </c>
      <c r="D141" s="35" t="s">
        <v>991</v>
      </c>
      <c r="E141" s="28" t="s">
        <v>992</v>
      </c>
      <c r="F141" s="28" t="s">
        <v>993</v>
      </c>
      <c r="G141" s="28" t="s">
        <v>399</v>
      </c>
      <c r="H141" s="27" t="s">
        <v>96</v>
      </c>
      <c r="I141" s="27">
        <v>0</v>
      </c>
      <c r="J141" s="27">
        <v>711000000</v>
      </c>
      <c r="K141" s="27" t="s">
        <v>274</v>
      </c>
      <c r="L141" s="29" t="s">
        <v>199</v>
      </c>
      <c r="M141" s="73" t="s">
        <v>54</v>
      </c>
      <c r="N141" s="29" t="s">
        <v>30</v>
      </c>
      <c r="O141" s="27" t="s">
        <v>199</v>
      </c>
      <c r="P141" s="75" t="s">
        <v>31</v>
      </c>
      <c r="Q141" s="109" t="s">
        <v>1379</v>
      </c>
      <c r="R141" s="71" t="s">
        <v>150</v>
      </c>
      <c r="S141" s="83">
        <v>3</v>
      </c>
      <c r="T141" s="30">
        <f>U141/S141</f>
        <v>1666.6666666666667</v>
      </c>
      <c r="U141" s="30">
        <v>5000</v>
      </c>
      <c r="V141" s="30">
        <f t="shared" si="14"/>
        <v>5600.000000000001</v>
      </c>
      <c r="W141" s="31"/>
      <c r="X141" s="29">
        <v>2016</v>
      </c>
      <c r="Y141" s="29"/>
    </row>
    <row r="142" spans="2:25" ht="38.25">
      <c r="B142" s="27" t="s">
        <v>580</v>
      </c>
      <c r="C142" s="35" t="s">
        <v>225</v>
      </c>
      <c r="D142" s="35" t="s">
        <v>989</v>
      </c>
      <c r="E142" s="28" t="s">
        <v>984</v>
      </c>
      <c r="F142" s="28" t="s">
        <v>990</v>
      </c>
      <c r="G142" s="28" t="s">
        <v>400</v>
      </c>
      <c r="H142" s="27" t="s">
        <v>96</v>
      </c>
      <c r="I142" s="27">
        <v>0</v>
      </c>
      <c r="J142" s="27">
        <v>711000000</v>
      </c>
      <c r="K142" s="27" t="s">
        <v>274</v>
      </c>
      <c r="L142" s="29" t="s">
        <v>199</v>
      </c>
      <c r="M142" s="73" t="s">
        <v>54</v>
      </c>
      <c r="N142" s="29" t="s">
        <v>30</v>
      </c>
      <c r="O142" s="27" t="s">
        <v>199</v>
      </c>
      <c r="P142" s="75" t="s">
        <v>31</v>
      </c>
      <c r="Q142" s="109" t="s">
        <v>99</v>
      </c>
      <c r="R142" s="71" t="s">
        <v>100</v>
      </c>
      <c r="S142" s="83">
        <v>10</v>
      </c>
      <c r="T142" s="30">
        <v>15000</v>
      </c>
      <c r="U142" s="30">
        <f>T142*S142</f>
        <v>150000</v>
      </c>
      <c r="V142" s="30">
        <f t="shared" si="14"/>
        <v>168000.00000000003</v>
      </c>
      <c r="W142" s="31"/>
      <c r="X142" s="29">
        <v>2016</v>
      </c>
      <c r="Y142" s="29"/>
    </row>
    <row r="143" spans="2:25" ht="38.25">
      <c r="B143" s="27" t="s">
        <v>581</v>
      </c>
      <c r="C143" s="35" t="s">
        <v>225</v>
      </c>
      <c r="D143" s="35" t="s">
        <v>989</v>
      </c>
      <c r="E143" s="28" t="s">
        <v>984</v>
      </c>
      <c r="F143" s="28" t="s">
        <v>990</v>
      </c>
      <c r="G143" s="28" t="s">
        <v>401</v>
      </c>
      <c r="H143" s="27" t="s">
        <v>96</v>
      </c>
      <c r="I143" s="27">
        <v>0</v>
      </c>
      <c r="J143" s="27">
        <v>711000000</v>
      </c>
      <c r="K143" s="27" t="s">
        <v>274</v>
      </c>
      <c r="L143" s="29" t="s">
        <v>199</v>
      </c>
      <c r="M143" s="73" t="s">
        <v>54</v>
      </c>
      <c r="N143" s="29" t="s">
        <v>30</v>
      </c>
      <c r="O143" s="27" t="s">
        <v>199</v>
      </c>
      <c r="P143" s="27" t="s">
        <v>31</v>
      </c>
      <c r="Q143" s="109" t="s">
        <v>99</v>
      </c>
      <c r="R143" s="71" t="s">
        <v>100</v>
      </c>
      <c r="S143" s="83">
        <v>3</v>
      </c>
      <c r="T143" s="30">
        <v>8000</v>
      </c>
      <c r="U143" s="30">
        <f>T143*S143</f>
        <v>24000</v>
      </c>
      <c r="V143" s="30">
        <f t="shared" si="14"/>
        <v>26880.000000000004</v>
      </c>
      <c r="W143" s="31"/>
      <c r="X143" s="29">
        <v>2016</v>
      </c>
      <c r="Y143" s="29"/>
    </row>
    <row r="144" spans="2:25" ht="38.25">
      <c r="B144" s="27" t="s">
        <v>582</v>
      </c>
      <c r="C144" s="35" t="s">
        <v>225</v>
      </c>
      <c r="D144" s="35" t="s">
        <v>986</v>
      </c>
      <c r="E144" s="28" t="s">
        <v>987</v>
      </c>
      <c r="F144" s="28" t="s">
        <v>988</v>
      </c>
      <c r="G144" s="28" t="s">
        <v>402</v>
      </c>
      <c r="H144" s="27" t="s">
        <v>96</v>
      </c>
      <c r="I144" s="27">
        <v>0</v>
      </c>
      <c r="J144" s="27">
        <v>711000000</v>
      </c>
      <c r="K144" s="27" t="s">
        <v>274</v>
      </c>
      <c r="L144" s="29" t="s">
        <v>199</v>
      </c>
      <c r="M144" s="73" t="s">
        <v>54</v>
      </c>
      <c r="N144" s="29" t="s">
        <v>30</v>
      </c>
      <c r="O144" s="27" t="s">
        <v>199</v>
      </c>
      <c r="P144" s="75" t="s">
        <v>31</v>
      </c>
      <c r="Q144" s="109" t="s">
        <v>99</v>
      </c>
      <c r="R144" s="71" t="s">
        <v>100</v>
      </c>
      <c r="S144" s="83">
        <v>3</v>
      </c>
      <c r="T144" s="30">
        <v>28000</v>
      </c>
      <c r="U144" s="30">
        <f>T144*S144</f>
        <v>84000</v>
      </c>
      <c r="V144" s="30">
        <f t="shared" si="14"/>
        <v>94080.00000000001</v>
      </c>
      <c r="W144" s="31"/>
      <c r="X144" s="29">
        <v>2016</v>
      </c>
      <c r="Y144" s="29"/>
    </row>
    <row r="145" spans="2:25" ht="38.25">
      <c r="B145" s="27" t="s">
        <v>583</v>
      </c>
      <c r="C145" s="87" t="s">
        <v>225</v>
      </c>
      <c r="D145" s="35" t="s">
        <v>983</v>
      </c>
      <c r="E145" s="28" t="s">
        <v>984</v>
      </c>
      <c r="F145" s="28" t="s">
        <v>985</v>
      </c>
      <c r="G145" s="28" t="s">
        <v>403</v>
      </c>
      <c r="H145" s="27" t="s">
        <v>96</v>
      </c>
      <c r="I145" s="27">
        <v>0</v>
      </c>
      <c r="J145" s="27">
        <v>711000000</v>
      </c>
      <c r="K145" s="27" t="s">
        <v>274</v>
      </c>
      <c r="L145" s="29" t="s">
        <v>199</v>
      </c>
      <c r="M145" s="73" t="s">
        <v>54</v>
      </c>
      <c r="N145" s="29" t="s">
        <v>30</v>
      </c>
      <c r="O145" s="27" t="s">
        <v>199</v>
      </c>
      <c r="P145" s="75" t="s">
        <v>31</v>
      </c>
      <c r="Q145" s="109" t="s">
        <v>99</v>
      </c>
      <c r="R145" s="71" t="s">
        <v>100</v>
      </c>
      <c r="S145" s="83">
        <v>10</v>
      </c>
      <c r="T145" s="30">
        <v>8000</v>
      </c>
      <c r="U145" s="30">
        <f>T145*S145</f>
        <v>80000</v>
      </c>
      <c r="V145" s="30">
        <f t="shared" si="14"/>
        <v>89600.00000000001</v>
      </c>
      <c r="W145" s="31"/>
      <c r="X145" s="29">
        <v>2016</v>
      </c>
      <c r="Y145" s="29"/>
    </row>
    <row r="146" spans="2:25" ht="38.25">
      <c r="B146" s="27" t="s">
        <v>584</v>
      </c>
      <c r="C146" s="27" t="s">
        <v>225</v>
      </c>
      <c r="D146" s="35" t="s">
        <v>1366</v>
      </c>
      <c r="E146" s="35" t="s">
        <v>1149</v>
      </c>
      <c r="F146" s="35" t="s">
        <v>1367</v>
      </c>
      <c r="G146" s="28" t="s">
        <v>683</v>
      </c>
      <c r="H146" s="27" t="s">
        <v>96</v>
      </c>
      <c r="I146" s="27">
        <v>50</v>
      </c>
      <c r="J146" s="27">
        <v>711000000</v>
      </c>
      <c r="K146" s="27" t="s">
        <v>274</v>
      </c>
      <c r="L146" s="29" t="s">
        <v>35</v>
      </c>
      <c r="M146" s="73" t="s">
        <v>54</v>
      </c>
      <c r="N146" s="29" t="s">
        <v>30</v>
      </c>
      <c r="O146" s="27" t="s">
        <v>42</v>
      </c>
      <c r="P146" s="75" t="s">
        <v>31</v>
      </c>
      <c r="Q146" s="109" t="s">
        <v>1227</v>
      </c>
      <c r="R146" s="71" t="s">
        <v>1228</v>
      </c>
      <c r="S146" s="115">
        <v>5</v>
      </c>
      <c r="T146" s="116">
        <v>13200</v>
      </c>
      <c r="U146" s="30">
        <v>66000</v>
      </c>
      <c r="V146" s="30">
        <f t="shared" si="14"/>
        <v>73920</v>
      </c>
      <c r="W146" s="30" t="s">
        <v>255</v>
      </c>
      <c r="X146" s="29">
        <v>2016</v>
      </c>
      <c r="Y146" s="29"/>
    </row>
    <row r="147" spans="2:25" ht="63.75">
      <c r="B147" s="27" t="s">
        <v>585</v>
      </c>
      <c r="C147" s="35" t="s">
        <v>225</v>
      </c>
      <c r="D147" s="35" t="s">
        <v>977</v>
      </c>
      <c r="E147" s="28" t="s">
        <v>978</v>
      </c>
      <c r="F147" s="28" t="s">
        <v>979</v>
      </c>
      <c r="G147" s="28" t="s">
        <v>684</v>
      </c>
      <c r="H147" s="27" t="s">
        <v>96</v>
      </c>
      <c r="I147" s="27">
        <v>50</v>
      </c>
      <c r="J147" s="27">
        <v>711000000</v>
      </c>
      <c r="K147" s="27" t="s">
        <v>274</v>
      </c>
      <c r="L147" s="29" t="s">
        <v>35</v>
      </c>
      <c r="M147" s="73" t="s">
        <v>54</v>
      </c>
      <c r="N147" s="29" t="s">
        <v>30</v>
      </c>
      <c r="O147" s="27" t="s">
        <v>42</v>
      </c>
      <c r="P147" s="75" t="s">
        <v>31</v>
      </c>
      <c r="Q147" s="109" t="s">
        <v>99</v>
      </c>
      <c r="R147" s="71" t="s">
        <v>100</v>
      </c>
      <c r="S147" s="115">
        <v>5</v>
      </c>
      <c r="T147" s="116">
        <v>11400</v>
      </c>
      <c r="U147" s="30">
        <v>57000</v>
      </c>
      <c r="V147" s="30">
        <f t="shared" si="14"/>
        <v>63840.00000000001</v>
      </c>
      <c r="W147" s="30" t="s">
        <v>255</v>
      </c>
      <c r="X147" s="29">
        <v>2016</v>
      </c>
      <c r="Y147" s="29"/>
    </row>
    <row r="148" spans="2:25" ht="38.25">
      <c r="B148" s="27" t="s">
        <v>586</v>
      </c>
      <c r="C148" s="27" t="s">
        <v>225</v>
      </c>
      <c r="D148" s="35" t="s">
        <v>980</v>
      </c>
      <c r="E148" s="28" t="s">
        <v>981</v>
      </c>
      <c r="F148" s="28" t="s">
        <v>982</v>
      </c>
      <c r="G148" s="28" t="s">
        <v>685</v>
      </c>
      <c r="H148" s="27" t="s">
        <v>96</v>
      </c>
      <c r="I148" s="27">
        <v>50</v>
      </c>
      <c r="J148" s="27">
        <v>711000000</v>
      </c>
      <c r="K148" s="27" t="s">
        <v>274</v>
      </c>
      <c r="L148" s="29" t="s">
        <v>35</v>
      </c>
      <c r="M148" s="73" t="s">
        <v>54</v>
      </c>
      <c r="N148" s="29" t="s">
        <v>30</v>
      </c>
      <c r="O148" s="27" t="s">
        <v>42</v>
      </c>
      <c r="P148" s="75" t="s">
        <v>31</v>
      </c>
      <c r="Q148" s="109" t="s">
        <v>99</v>
      </c>
      <c r="R148" s="71" t="s">
        <v>100</v>
      </c>
      <c r="S148" s="115">
        <v>5</v>
      </c>
      <c r="T148" s="116">
        <v>23300</v>
      </c>
      <c r="U148" s="30">
        <v>116500</v>
      </c>
      <c r="V148" s="30">
        <f t="shared" si="14"/>
        <v>130480.00000000001</v>
      </c>
      <c r="W148" s="30" t="s">
        <v>255</v>
      </c>
      <c r="X148" s="29">
        <v>2016</v>
      </c>
      <c r="Y148" s="29"/>
    </row>
    <row r="149" spans="2:25" ht="38.25">
      <c r="B149" s="27" t="s">
        <v>587</v>
      </c>
      <c r="C149" s="27" t="s">
        <v>225</v>
      </c>
      <c r="D149" s="35" t="s">
        <v>1190</v>
      </c>
      <c r="E149" s="28" t="s">
        <v>1174</v>
      </c>
      <c r="F149" s="28" t="s">
        <v>1191</v>
      </c>
      <c r="G149" s="28" t="s">
        <v>686</v>
      </c>
      <c r="H149" s="27" t="s">
        <v>96</v>
      </c>
      <c r="I149" s="27">
        <v>50</v>
      </c>
      <c r="J149" s="27">
        <v>711000000</v>
      </c>
      <c r="K149" s="27" t="s">
        <v>274</v>
      </c>
      <c r="L149" s="29" t="s">
        <v>35</v>
      </c>
      <c r="M149" s="73" t="s">
        <v>54</v>
      </c>
      <c r="N149" s="29" t="s">
        <v>30</v>
      </c>
      <c r="O149" s="27" t="s">
        <v>42</v>
      </c>
      <c r="P149" s="27" t="s">
        <v>31</v>
      </c>
      <c r="Q149" s="109" t="s">
        <v>99</v>
      </c>
      <c r="R149" s="71" t="s">
        <v>100</v>
      </c>
      <c r="S149" s="115">
        <v>5</v>
      </c>
      <c r="T149" s="116">
        <v>25500</v>
      </c>
      <c r="U149" s="30">
        <v>127500</v>
      </c>
      <c r="V149" s="30">
        <f t="shared" si="14"/>
        <v>142800</v>
      </c>
      <c r="W149" s="30" t="s">
        <v>255</v>
      </c>
      <c r="X149" s="29">
        <v>2016</v>
      </c>
      <c r="Y149" s="29"/>
    </row>
    <row r="150" spans="2:25" ht="38.25">
      <c r="B150" s="27" t="s">
        <v>588</v>
      </c>
      <c r="C150" s="27" t="s">
        <v>225</v>
      </c>
      <c r="D150" s="35" t="s">
        <v>1195</v>
      </c>
      <c r="E150" s="28" t="s">
        <v>1193</v>
      </c>
      <c r="F150" s="28" t="s">
        <v>1196</v>
      </c>
      <c r="G150" s="28" t="s">
        <v>631</v>
      </c>
      <c r="H150" s="27" t="s">
        <v>96</v>
      </c>
      <c r="I150" s="27">
        <v>50</v>
      </c>
      <c r="J150" s="27">
        <v>711000000</v>
      </c>
      <c r="K150" s="27" t="s">
        <v>274</v>
      </c>
      <c r="L150" s="29" t="s">
        <v>35</v>
      </c>
      <c r="M150" s="73" t="s">
        <v>54</v>
      </c>
      <c r="N150" s="29" t="s">
        <v>30</v>
      </c>
      <c r="O150" s="27" t="s">
        <v>42</v>
      </c>
      <c r="P150" s="75" t="s">
        <v>31</v>
      </c>
      <c r="Q150" s="109" t="s">
        <v>1380</v>
      </c>
      <c r="R150" s="71" t="s">
        <v>249</v>
      </c>
      <c r="S150" s="115">
        <v>8</v>
      </c>
      <c r="T150" s="116">
        <v>13156</v>
      </c>
      <c r="U150" s="30">
        <v>105250</v>
      </c>
      <c r="V150" s="30">
        <f t="shared" si="14"/>
        <v>117880.00000000001</v>
      </c>
      <c r="W150" s="30" t="s">
        <v>255</v>
      </c>
      <c r="X150" s="29">
        <v>2016</v>
      </c>
      <c r="Y150" s="29"/>
    </row>
    <row r="151" spans="2:25" ht="51">
      <c r="B151" s="27" t="s">
        <v>589</v>
      </c>
      <c r="C151" s="27" t="s">
        <v>225</v>
      </c>
      <c r="D151" s="35" t="s">
        <v>1192</v>
      </c>
      <c r="E151" s="28" t="s">
        <v>1193</v>
      </c>
      <c r="F151" s="28" t="s">
        <v>1194</v>
      </c>
      <c r="G151" s="28" t="s">
        <v>632</v>
      </c>
      <c r="H151" s="27" t="s">
        <v>96</v>
      </c>
      <c r="I151" s="27">
        <v>50</v>
      </c>
      <c r="J151" s="27">
        <v>711000000</v>
      </c>
      <c r="K151" s="27" t="s">
        <v>274</v>
      </c>
      <c r="L151" s="29" t="s">
        <v>35</v>
      </c>
      <c r="M151" s="73" t="s">
        <v>54</v>
      </c>
      <c r="N151" s="29" t="s">
        <v>30</v>
      </c>
      <c r="O151" s="27" t="s">
        <v>42</v>
      </c>
      <c r="P151" s="75" t="s">
        <v>31</v>
      </c>
      <c r="Q151" s="109" t="s">
        <v>1380</v>
      </c>
      <c r="R151" s="71" t="s">
        <v>249</v>
      </c>
      <c r="S151" s="115">
        <v>5</v>
      </c>
      <c r="T151" s="116">
        <v>13800</v>
      </c>
      <c r="U151" s="30">
        <v>69000</v>
      </c>
      <c r="V151" s="30">
        <f t="shared" si="14"/>
        <v>77280.00000000001</v>
      </c>
      <c r="W151" s="30" t="s">
        <v>255</v>
      </c>
      <c r="X151" s="29">
        <v>2016</v>
      </c>
      <c r="Y151" s="29"/>
    </row>
    <row r="152" spans="2:25" ht="38.25">
      <c r="B152" s="27" t="s">
        <v>590</v>
      </c>
      <c r="C152" s="27" t="s">
        <v>225</v>
      </c>
      <c r="D152" s="35" t="s">
        <v>1136</v>
      </c>
      <c r="E152" s="28" t="s">
        <v>1137</v>
      </c>
      <c r="F152" s="28" t="s">
        <v>1138</v>
      </c>
      <c r="G152" s="28" t="s">
        <v>633</v>
      </c>
      <c r="H152" s="27" t="s">
        <v>96</v>
      </c>
      <c r="I152" s="27">
        <v>50</v>
      </c>
      <c r="J152" s="27">
        <v>711000000</v>
      </c>
      <c r="K152" s="27" t="s">
        <v>274</v>
      </c>
      <c r="L152" s="29" t="s">
        <v>35</v>
      </c>
      <c r="M152" s="73" t="s">
        <v>54</v>
      </c>
      <c r="N152" s="29" t="s">
        <v>30</v>
      </c>
      <c r="O152" s="27" t="s">
        <v>42</v>
      </c>
      <c r="P152" s="75" t="s">
        <v>31</v>
      </c>
      <c r="Q152" s="109" t="s">
        <v>99</v>
      </c>
      <c r="R152" s="71" t="s">
        <v>100</v>
      </c>
      <c r="S152" s="115">
        <v>10</v>
      </c>
      <c r="T152" s="116">
        <v>9000</v>
      </c>
      <c r="U152" s="30">
        <v>90000</v>
      </c>
      <c r="V152" s="30">
        <f t="shared" si="14"/>
        <v>100800.00000000001</v>
      </c>
      <c r="W152" s="30" t="s">
        <v>255</v>
      </c>
      <c r="X152" s="29">
        <v>2016</v>
      </c>
      <c r="Y152" s="29"/>
    </row>
    <row r="153" spans="2:25" ht="38.25">
      <c r="B153" s="27" t="s">
        <v>591</v>
      </c>
      <c r="C153" s="27" t="s">
        <v>225</v>
      </c>
      <c r="D153" s="35" t="s">
        <v>1133</v>
      </c>
      <c r="E153" s="28" t="s">
        <v>1134</v>
      </c>
      <c r="F153" s="28" t="s">
        <v>1135</v>
      </c>
      <c r="G153" s="28" t="s">
        <v>634</v>
      </c>
      <c r="H153" s="27" t="s">
        <v>96</v>
      </c>
      <c r="I153" s="27">
        <v>50</v>
      </c>
      <c r="J153" s="27">
        <v>711000000</v>
      </c>
      <c r="K153" s="27" t="s">
        <v>274</v>
      </c>
      <c r="L153" s="29" t="s">
        <v>35</v>
      </c>
      <c r="M153" s="73" t="s">
        <v>54</v>
      </c>
      <c r="N153" s="29" t="s">
        <v>30</v>
      </c>
      <c r="O153" s="27" t="s">
        <v>42</v>
      </c>
      <c r="P153" s="75" t="s">
        <v>31</v>
      </c>
      <c r="Q153" s="109" t="s">
        <v>99</v>
      </c>
      <c r="R153" s="71" t="s">
        <v>100</v>
      </c>
      <c r="S153" s="115">
        <v>50</v>
      </c>
      <c r="T153" s="116">
        <v>2450</v>
      </c>
      <c r="U153" s="30">
        <v>122500</v>
      </c>
      <c r="V153" s="30">
        <f t="shared" si="14"/>
        <v>137200</v>
      </c>
      <c r="W153" s="30" t="s">
        <v>255</v>
      </c>
      <c r="X153" s="29">
        <v>2016</v>
      </c>
      <c r="Y153" s="29"/>
    </row>
    <row r="154" spans="2:25" ht="38.25">
      <c r="B154" s="27" t="s">
        <v>592</v>
      </c>
      <c r="C154" s="27" t="s">
        <v>225</v>
      </c>
      <c r="D154" s="35" t="s">
        <v>1133</v>
      </c>
      <c r="E154" s="28" t="s">
        <v>1134</v>
      </c>
      <c r="F154" s="28" t="s">
        <v>1135</v>
      </c>
      <c r="G154" s="28" t="s">
        <v>635</v>
      </c>
      <c r="H154" s="27" t="s">
        <v>96</v>
      </c>
      <c r="I154" s="27">
        <v>50</v>
      </c>
      <c r="J154" s="27">
        <v>711000000</v>
      </c>
      <c r="K154" s="27" t="s">
        <v>274</v>
      </c>
      <c r="L154" s="29" t="s">
        <v>35</v>
      </c>
      <c r="M154" s="73" t="s">
        <v>54</v>
      </c>
      <c r="N154" s="29" t="s">
        <v>30</v>
      </c>
      <c r="O154" s="27" t="s">
        <v>42</v>
      </c>
      <c r="P154" s="27" t="s">
        <v>31</v>
      </c>
      <c r="Q154" s="109" t="s">
        <v>99</v>
      </c>
      <c r="R154" s="71" t="s">
        <v>100</v>
      </c>
      <c r="S154" s="115">
        <v>50</v>
      </c>
      <c r="T154" s="116">
        <v>2450</v>
      </c>
      <c r="U154" s="30">
        <v>122500</v>
      </c>
      <c r="V154" s="30">
        <f t="shared" si="14"/>
        <v>137200</v>
      </c>
      <c r="W154" s="30" t="s">
        <v>255</v>
      </c>
      <c r="X154" s="29">
        <v>2016</v>
      </c>
      <c r="Y154" s="29"/>
    </row>
    <row r="155" spans="2:25" ht="38.25">
      <c r="B155" s="27" t="s">
        <v>593</v>
      </c>
      <c r="C155" s="27" t="s">
        <v>225</v>
      </c>
      <c r="D155" s="35" t="s">
        <v>1139</v>
      </c>
      <c r="E155" s="28" t="s">
        <v>1140</v>
      </c>
      <c r="F155" s="28" t="s">
        <v>1141</v>
      </c>
      <c r="G155" s="28" t="s">
        <v>687</v>
      </c>
      <c r="H155" s="27" t="s">
        <v>96</v>
      </c>
      <c r="I155" s="27">
        <v>50</v>
      </c>
      <c r="J155" s="27">
        <v>711000000</v>
      </c>
      <c r="K155" s="27" t="s">
        <v>274</v>
      </c>
      <c r="L155" s="29" t="s">
        <v>41</v>
      </c>
      <c r="M155" s="73" t="s">
        <v>54</v>
      </c>
      <c r="N155" s="29" t="s">
        <v>30</v>
      </c>
      <c r="O155" s="27" t="s">
        <v>199</v>
      </c>
      <c r="P155" s="75" t="s">
        <v>31</v>
      </c>
      <c r="Q155" s="109" t="s">
        <v>99</v>
      </c>
      <c r="R155" s="71" t="s">
        <v>100</v>
      </c>
      <c r="S155" s="115">
        <v>5</v>
      </c>
      <c r="T155" s="116">
        <v>32930</v>
      </c>
      <c r="U155" s="30">
        <v>164650</v>
      </c>
      <c r="V155" s="30">
        <f t="shared" si="14"/>
        <v>184408.00000000003</v>
      </c>
      <c r="W155" s="30" t="s">
        <v>255</v>
      </c>
      <c r="X155" s="29">
        <v>2016</v>
      </c>
      <c r="Y155" s="29"/>
    </row>
    <row r="156" spans="2:25" ht="38.25">
      <c r="B156" s="27" t="s">
        <v>594</v>
      </c>
      <c r="C156" s="27" t="s">
        <v>225</v>
      </c>
      <c r="D156" s="35" t="s">
        <v>1142</v>
      </c>
      <c r="E156" s="28" t="s">
        <v>1143</v>
      </c>
      <c r="F156" s="28" t="s">
        <v>1144</v>
      </c>
      <c r="G156" s="28" t="s">
        <v>636</v>
      </c>
      <c r="H156" s="27" t="s">
        <v>96</v>
      </c>
      <c r="I156" s="27">
        <v>50</v>
      </c>
      <c r="J156" s="27">
        <v>711000000</v>
      </c>
      <c r="K156" s="27" t="s">
        <v>274</v>
      </c>
      <c r="L156" s="29" t="s">
        <v>41</v>
      </c>
      <c r="M156" s="73" t="s">
        <v>54</v>
      </c>
      <c r="N156" s="29" t="s">
        <v>30</v>
      </c>
      <c r="O156" s="27" t="s">
        <v>199</v>
      </c>
      <c r="P156" s="27" t="s">
        <v>31</v>
      </c>
      <c r="Q156" s="109" t="s">
        <v>1380</v>
      </c>
      <c r="R156" s="71" t="s">
        <v>249</v>
      </c>
      <c r="S156" s="115">
        <v>20</v>
      </c>
      <c r="T156" s="116">
        <v>3850</v>
      </c>
      <c r="U156" s="30">
        <v>77000</v>
      </c>
      <c r="V156" s="30">
        <f t="shared" si="14"/>
        <v>86240.00000000001</v>
      </c>
      <c r="W156" s="30" t="s">
        <v>255</v>
      </c>
      <c r="X156" s="29">
        <v>2016</v>
      </c>
      <c r="Y156" s="29"/>
    </row>
    <row r="157" spans="2:25" ht="51">
      <c r="B157" s="27" t="s">
        <v>595</v>
      </c>
      <c r="C157" s="27" t="s">
        <v>225</v>
      </c>
      <c r="D157" s="35" t="s">
        <v>1145</v>
      </c>
      <c r="E157" s="28" t="s">
        <v>1146</v>
      </c>
      <c r="F157" s="28" t="s">
        <v>1147</v>
      </c>
      <c r="G157" s="28" t="s">
        <v>637</v>
      </c>
      <c r="H157" s="27" t="s">
        <v>96</v>
      </c>
      <c r="I157" s="27">
        <v>50</v>
      </c>
      <c r="J157" s="27">
        <v>711000000</v>
      </c>
      <c r="K157" s="27" t="s">
        <v>274</v>
      </c>
      <c r="L157" s="29" t="s">
        <v>41</v>
      </c>
      <c r="M157" s="73" t="s">
        <v>54</v>
      </c>
      <c r="N157" s="29" t="s">
        <v>30</v>
      </c>
      <c r="O157" s="27" t="s">
        <v>199</v>
      </c>
      <c r="P157" s="27" t="s">
        <v>31</v>
      </c>
      <c r="Q157" s="109" t="s">
        <v>99</v>
      </c>
      <c r="R157" s="71" t="s">
        <v>100</v>
      </c>
      <c r="S157" s="115">
        <v>4</v>
      </c>
      <c r="T157" s="116">
        <v>5150</v>
      </c>
      <c r="U157" s="30">
        <v>20600</v>
      </c>
      <c r="V157" s="30">
        <f t="shared" si="14"/>
        <v>23072.000000000004</v>
      </c>
      <c r="W157" s="30" t="s">
        <v>255</v>
      </c>
      <c r="X157" s="29">
        <v>2016</v>
      </c>
      <c r="Y157" s="29"/>
    </row>
    <row r="158" spans="2:25" ht="51">
      <c r="B158" s="27" t="s">
        <v>596</v>
      </c>
      <c r="C158" s="27" t="s">
        <v>225</v>
      </c>
      <c r="D158" s="35" t="s">
        <v>1148</v>
      </c>
      <c r="E158" s="28" t="s">
        <v>1149</v>
      </c>
      <c r="F158" s="28" t="s">
        <v>1150</v>
      </c>
      <c r="G158" s="28" t="s">
        <v>688</v>
      </c>
      <c r="H158" s="27" t="s">
        <v>96</v>
      </c>
      <c r="I158" s="27">
        <v>50</v>
      </c>
      <c r="J158" s="27">
        <v>711000000</v>
      </c>
      <c r="K158" s="27" t="s">
        <v>274</v>
      </c>
      <c r="L158" s="29" t="s">
        <v>41</v>
      </c>
      <c r="M158" s="73" t="s">
        <v>54</v>
      </c>
      <c r="N158" s="29" t="s">
        <v>30</v>
      </c>
      <c r="O158" s="27" t="s">
        <v>199</v>
      </c>
      <c r="P158" s="27" t="s">
        <v>31</v>
      </c>
      <c r="Q158" s="109" t="s">
        <v>1227</v>
      </c>
      <c r="R158" s="71" t="s">
        <v>1228</v>
      </c>
      <c r="S158" s="115">
        <v>5</v>
      </c>
      <c r="T158" s="116">
        <v>10000</v>
      </c>
      <c r="U158" s="30">
        <v>50000</v>
      </c>
      <c r="V158" s="30">
        <f t="shared" si="14"/>
        <v>56000.00000000001</v>
      </c>
      <c r="W158" s="30" t="s">
        <v>255</v>
      </c>
      <c r="X158" s="29">
        <v>2016</v>
      </c>
      <c r="Y158" s="29"/>
    </row>
    <row r="159" spans="2:25" ht="35.25" customHeight="1">
      <c r="B159" s="27" t="s">
        <v>693</v>
      </c>
      <c r="C159" s="27" t="s">
        <v>225</v>
      </c>
      <c r="D159" s="35" t="s">
        <v>1148</v>
      </c>
      <c r="E159" s="28" t="s">
        <v>1149</v>
      </c>
      <c r="F159" s="28" t="s">
        <v>1150</v>
      </c>
      <c r="G159" s="28" t="s">
        <v>689</v>
      </c>
      <c r="H159" s="27" t="s">
        <v>96</v>
      </c>
      <c r="I159" s="27">
        <v>50</v>
      </c>
      <c r="J159" s="27">
        <v>711000000</v>
      </c>
      <c r="K159" s="27" t="s">
        <v>274</v>
      </c>
      <c r="L159" s="29" t="s">
        <v>41</v>
      </c>
      <c r="M159" s="73" t="s">
        <v>54</v>
      </c>
      <c r="N159" s="29" t="s">
        <v>30</v>
      </c>
      <c r="O159" s="27" t="s">
        <v>199</v>
      </c>
      <c r="P159" s="27" t="s">
        <v>31</v>
      </c>
      <c r="Q159" s="109" t="s">
        <v>1227</v>
      </c>
      <c r="R159" s="71" t="s">
        <v>1228</v>
      </c>
      <c r="S159" s="115">
        <v>5</v>
      </c>
      <c r="T159" s="116">
        <v>24000</v>
      </c>
      <c r="U159" s="30">
        <v>120000</v>
      </c>
      <c r="V159" s="30">
        <f t="shared" si="14"/>
        <v>134400</v>
      </c>
      <c r="W159" s="30" t="s">
        <v>255</v>
      </c>
      <c r="X159" s="29">
        <v>2016</v>
      </c>
      <c r="Y159" s="29"/>
    </row>
    <row r="160" spans="2:25" ht="38.25">
      <c r="B160" s="27" t="s">
        <v>694</v>
      </c>
      <c r="C160" s="27" t="s">
        <v>225</v>
      </c>
      <c r="D160" s="35" t="s">
        <v>1151</v>
      </c>
      <c r="E160" s="28" t="s">
        <v>1152</v>
      </c>
      <c r="F160" s="28" t="s">
        <v>1153</v>
      </c>
      <c r="G160" s="28" t="s">
        <v>690</v>
      </c>
      <c r="H160" s="27" t="s">
        <v>96</v>
      </c>
      <c r="I160" s="27">
        <v>50</v>
      </c>
      <c r="J160" s="27">
        <v>711000000</v>
      </c>
      <c r="K160" s="27" t="s">
        <v>274</v>
      </c>
      <c r="L160" s="29" t="s">
        <v>41</v>
      </c>
      <c r="M160" s="73" t="s">
        <v>54</v>
      </c>
      <c r="N160" s="29" t="s">
        <v>30</v>
      </c>
      <c r="O160" s="27" t="s">
        <v>199</v>
      </c>
      <c r="P160" s="27" t="s">
        <v>31</v>
      </c>
      <c r="Q160" s="109" t="s">
        <v>99</v>
      </c>
      <c r="R160" s="71" t="s">
        <v>100</v>
      </c>
      <c r="S160" s="115">
        <v>5</v>
      </c>
      <c r="T160" s="116">
        <v>3000</v>
      </c>
      <c r="U160" s="30">
        <v>15000</v>
      </c>
      <c r="V160" s="30">
        <f t="shared" si="14"/>
        <v>16800</v>
      </c>
      <c r="W160" s="30" t="s">
        <v>255</v>
      </c>
      <c r="X160" s="29">
        <v>2016</v>
      </c>
      <c r="Y160" s="29"/>
    </row>
    <row r="161" spans="2:25" ht="38.25">
      <c r="B161" s="27" t="s">
        <v>695</v>
      </c>
      <c r="C161" s="27" t="s">
        <v>225</v>
      </c>
      <c r="D161" s="35" t="s">
        <v>1154</v>
      </c>
      <c r="E161" s="28" t="s">
        <v>1155</v>
      </c>
      <c r="F161" s="28" t="s">
        <v>1156</v>
      </c>
      <c r="G161" s="28" t="s">
        <v>691</v>
      </c>
      <c r="H161" s="27" t="s">
        <v>96</v>
      </c>
      <c r="I161" s="27">
        <v>50</v>
      </c>
      <c r="J161" s="27">
        <v>711000000</v>
      </c>
      <c r="K161" s="27" t="s">
        <v>274</v>
      </c>
      <c r="L161" s="29" t="s">
        <v>41</v>
      </c>
      <c r="M161" s="73" t="s">
        <v>54</v>
      </c>
      <c r="N161" s="29" t="s">
        <v>30</v>
      </c>
      <c r="O161" s="27" t="s">
        <v>199</v>
      </c>
      <c r="P161" s="27" t="s">
        <v>31</v>
      </c>
      <c r="Q161" s="109" t="s">
        <v>99</v>
      </c>
      <c r="R161" s="71" t="s">
        <v>100</v>
      </c>
      <c r="S161" s="115">
        <v>5</v>
      </c>
      <c r="T161" s="116">
        <v>13000</v>
      </c>
      <c r="U161" s="30">
        <v>65000</v>
      </c>
      <c r="V161" s="30">
        <f t="shared" si="14"/>
        <v>72800</v>
      </c>
      <c r="W161" s="30" t="s">
        <v>255</v>
      </c>
      <c r="X161" s="29">
        <v>2016</v>
      </c>
      <c r="Y161" s="29"/>
    </row>
    <row r="162" spans="2:25" ht="38.25">
      <c r="B162" s="27" t="s">
        <v>696</v>
      </c>
      <c r="C162" s="27" t="s">
        <v>225</v>
      </c>
      <c r="D162" s="35" t="s">
        <v>1157</v>
      </c>
      <c r="E162" s="28" t="s">
        <v>1158</v>
      </c>
      <c r="F162" s="28" t="s">
        <v>1159</v>
      </c>
      <c r="G162" s="28" t="s">
        <v>638</v>
      </c>
      <c r="H162" s="27" t="s">
        <v>96</v>
      </c>
      <c r="I162" s="27">
        <v>50</v>
      </c>
      <c r="J162" s="27">
        <v>711000000</v>
      </c>
      <c r="K162" s="27" t="s">
        <v>274</v>
      </c>
      <c r="L162" s="29" t="s">
        <v>41</v>
      </c>
      <c r="M162" s="73" t="s">
        <v>54</v>
      </c>
      <c r="N162" s="29" t="s">
        <v>30</v>
      </c>
      <c r="O162" s="27" t="s">
        <v>42</v>
      </c>
      <c r="P162" s="75" t="s">
        <v>31</v>
      </c>
      <c r="Q162" s="109" t="s">
        <v>99</v>
      </c>
      <c r="R162" s="71" t="s">
        <v>100</v>
      </c>
      <c r="S162" s="115">
        <v>2</v>
      </c>
      <c r="T162" s="116">
        <v>7500</v>
      </c>
      <c r="U162" s="30">
        <v>15000</v>
      </c>
      <c r="V162" s="30">
        <f t="shared" si="14"/>
        <v>16800</v>
      </c>
      <c r="W162" s="30" t="s">
        <v>255</v>
      </c>
      <c r="X162" s="29">
        <v>2016</v>
      </c>
      <c r="Y162" s="29"/>
    </row>
    <row r="163" spans="2:25" ht="38.25">
      <c r="B163" s="27" t="s">
        <v>697</v>
      </c>
      <c r="C163" s="27" t="s">
        <v>225</v>
      </c>
      <c r="D163" s="35" t="s">
        <v>1160</v>
      </c>
      <c r="E163" s="28" t="s">
        <v>1161</v>
      </c>
      <c r="F163" s="28" t="s">
        <v>1162</v>
      </c>
      <c r="G163" s="28" t="s">
        <v>661</v>
      </c>
      <c r="H163" s="27" t="s">
        <v>96</v>
      </c>
      <c r="I163" s="27">
        <v>50</v>
      </c>
      <c r="J163" s="27">
        <v>711000000</v>
      </c>
      <c r="K163" s="27" t="s">
        <v>274</v>
      </c>
      <c r="L163" s="29" t="s">
        <v>245</v>
      </c>
      <c r="M163" s="73" t="s">
        <v>54</v>
      </c>
      <c r="N163" s="29" t="s">
        <v>30</v>
      </c>
      <c r="O163" s="27" t="s">
        <v>157</v>
      </c>
      <c r="P163" s="75" t="s">
        <v>31</v>
      </c>
      <c r="Q163" s="109" t="s">
        <v>1380</v>
      </c>
      <c r="R163" s="71" t="s">
        <v>249</v>
      </c>
      <c r="S163" s="115">
        <v>2</v>
      </c>
      <c r="T163" s="116">
        <v>7975</v>
      </c>
      <c r="U163" s="30">
        <v>15950</v>
      </c>
      <c r="V163" s="30">
        <f t="shared" si="14"/>
        <v>17864</v>
      </c>
      <c r="W163" s="30" t="s">
        <v>255</v>
      </c>
      <c r="X163" s="29">
        <v>2016</v>
      </c>
      <c r="Y163" s="29"/>
    </row>
    <row r="164" spans="2:25" ht="38.25">
      <c r="B164" s="27" t="s">
        <v>698</v>
      </c>
      <c r="C164" s="27" t="s">
        <v>225</v>
      </c>
      <c r="D164" s="35" t="s">
        <v>1163</v>
      </c>
      <c r="E164" s="28" t="s">
        <v>1164</v>
      </c>
      <c r="F164" s="28" t="s">
        <v>1165</v>
      </c>
      <c r="G164" s="28" t="s">
        <v>662</v>
      </c>
      <c r="H164" s="27" t="s">
        <v>96</v>
      </c>
      <c r="I164" s="27">
        <v>50</v>
      </c>
      <c r="J164" s="27">
        <v>711000000</v>
      </c>
      <c r="K164" s="27" t="s">
        <v>274</v>
      </c>
      <c r="L164" s="29" t="s">
        <v>245</v>
      </c>
      <c r="M164" s="73" t="s">
        <v>54</v>
      </c>
      <c r="N164" s="29" t="s">
        <v>30</v>
      </c>
      <c r="O164" s="27" t="s">
        <v>157</v>
      </c>
      <c r="P164" s="75" t="s">
        <v>31</v>
      </c>
      <c r="Q164" s="109" t="s">
        <v>99</v>
      </c>
      <c r="R164" s="71" t="s">
        <v>100</v>
      </c>
      <c r="S164" s="115">
        <v>5</v>
      </c>
      <c r="T164" s="116">
        <v>10600</v>
      </c>
      <c r="U164" s="30">
        <v>53000</v>
      </c>
      <c r="V164" s="30">
        <f t="shared" si="14"/>
        <v>59360.00000000001</v>
      </c>
      <c r="W164" s="30" t="s">
        <v>255</v>
      </c>
      <c r="X164" s="29">
        <v>2016</v>
      </c>
      <c r="Y164" s="29"/>
    </row>
    <row r="165" spans="2:25" ht="38.25">
      <c r="B165" s="27" t="s">
        <v>699</v>
      </c>
      <c r="C165" s="27" t="s">
        <v>225</v>
      </c>
      <c r="D165" s="35" t="s">
        <v>1166</v>
      </c>
      <c r="E165" s="28" t="s">
        <v>1164</v>
      </c>
      <c r="F165" s="28" t="s">
        <v>1371</v>
      </c>
      <c r="G165" s="28" t="s">
        <v>663</v>
      </c>
      <c r="H165" s="27" t="s">
        <v>96</v>
      </c>
      <c r="I165" s="27">
        <v>50</v>
      </c>
      <c r="J165" s="27">
        <v>711000000</v>
      </c>
      <c r="K165" s="27" t="s">
        <v>274</v>
      </c>
      <c r="L165" s="29" t="s">
        <v>245</v>
      </c>
      <c r="M165" s="73" t="s">
        <v>54</v>
      </c>
      <c r="N165" s="29" t="s">
        <v>30</v>
      </c>
      <c r="O165" s="27" t="s">
        <v>157</v>
      </c>
      <c r="P165" s="27" t="s">
        <v>31</v>
      </c>
      <c r="Q165" s="109" t="s">
        <v>99</v>
      </c>
      <c r="R165" s="71" t="s">
        <v>100</v>
      </c>
      <c r="S165" s="115">
        <v>5</v>
      </c>
      <c r="T165" s="116">
        <v>2000</v>
      </c>
      <c r="U165" s="30">
        <v>10000</v>
      </c>
      <c r="V165" s="30">
        <f t="shared" si="14"/>
        <v>11200.000000000002</v>
      </c>
      <c r="W165" s="30" t="s">
        <v>255</v>
      </c>
      <c r="X165" s="29">
        <v>2016</v>
      </c>
      <c r="Y165" s="29"/>
    </row>
    <row r="166" spans="2:25" ht="38.25">
      <c r="B166" s="27" t="s">
        <v>1338</v>
      </c>
      <c r="C166" s="27" t="s">
        <v>225</v>
      </c>
      <c r="D166" s="35" t="s">
        <v>1181</v>
      </c>
      <c r="E166" s="28" t="s">
        <v>1167</v>
      </c>
      <c r="F166" s="28" t="s">
        <v>1182</v>
      </c>
      <c r="G166" s="28" t="s">
        <v>664</v>
      </c>
      <c r="H166" s="27" t="s">
        <v>96</v>
      </c>
      <c r="I166" s="27">
        <v>50</v>
      </c>
      <c r="J166" s="27">
        <v>711000000</v>
      </c>
      <c r="K166" s="27" t="s">
        <v>274</v>
      </c>
      <c r="L166" s="29" t="s">
        <v>245</v>
      </c>
      <c r="M166" s="73" t="s">
        <v>54</v>
      </c>
      <c r="N166" s="29" t="s">
        <v>30</v>
      </c>
      <c r="O166" s="27" t="s">
        <v>157</v>
      </c>
      <c r="P166" s="75" t="s">
        <v>31</v>
      </c>
      <c r="Q166" s="109" t="s">
        <v>1380</v>
      </c>
      <c r="R166" s="71" t="s">
        <v>249</v>
      </c>
      <c r="S166" s="115">
        <v>10</v>
      </c>
      <c r="T166" s="116">
        <v>5210</v>
      </c>
      <c r="U166" s="30">
        <v>52100</v>
      </c>
      <c r="V166" s="30">
        <f t="shared" si="14"/>
        <v>58352.00000000001</v>
      </c>
      <c r="W166" s="30" t="s">
        <v>255</v>
      </c>
      <c r="X166" s="29">
        <v>2016</v>
      </c>
      <c r="Y166" s="29"/>
    </row>
    <row r="167" spans="2:25" ht="38.25">
      <c r="B167" s="27" t="s">
        <v>700</v>
      </c>
      <c r="C167" s="27" t="s">
        <v>225</v>
      </c>
      <c r="D167" s="35" t="s">
        <v>1168</v>
      </c>
      <c r="E167" s="28" t="s">
        <v>1169</v>
      </c>
      <c r="F167" s="28" t="s">
        <v>1170</v>
      </c>
      <c r="G167" s="28" t="s">
        <v>665</v>
      </c>
      <c r="H167" s="27" t="s">
        <v>96</v>
      </c>
      <c r="I167" s="27">
        <v>50</v>
      </c>
      <c r="J167" s="27">
        <v>711000000</v>
      </c>
      <c r="K167" s="27" t="s">
        <v>274</v>
      </c>
      <c r="L167" s="29" t="s">
        <v>245</v>
      </c>
      <c r="M167" s="73" t="s">
        <v>54</v>
      </c>
      <c r="N167" s="29" t="s">
        <v>30</v>
      </c>
      <c r="O167" s="27" t="s">
        <v>157</v>
      </c>
      <c r="P167" s="27" t="s">
        <v>31</v>
      </c>
      <c r="Q167" s="109" t="s">
        <v>99</v>
      </c>
      <c r="R167" s="71" t="s">
        <v>100</v>
      </c>
      <c r="S167" s="115">
        <v>20</v>
      </c>
      <c r="T167" s="116">
        <v>3750</v>
      </c>
      <c r="U167" s="30">
        <v>75000</v>
      </c>
      <c r="V167" s="30">
        <f>U167*1.12</f>
        <v>84000.00000000001</v>
      </c>
      <c r="W167" s="30" t="s">
        <v>255</v>
      </c>
      <c r="X167" s="29">
        <v>2016</v>
      </c>
      <c r="Y167" s="29"/>
    </row>
    <row r="168" spans="2:25" ht="38.25">
      <c r="B168" s="27" t="s">
        <v>1339</v>
      </c>
      <c r="C168" s="27" t="s">
        <v>225</v>
      </c>
      <c r="D168" s="35" t="s">
        <v>1171</v>
      </c>
      <c r="E168" s="28" t="s">
        <v>1134</v>
      </c>
      <c r="F168" s="28" t="s">
        <v>1172</v>
      </c>
      <c r="G168" s="28" t="s">
        <v>666</v>
      </c>
      <c r="H168" s="27" t="s">
        <v>96</v>
      </c>
      <c r="I168" s="27">
        <v>50</v>
      </c>
      <c r="J168" s="27">
        <v>711000000</v>
      </c>
      <c r="K168" s="27" t="s">
        <v>274</v>
      </c>
      <c r="L168" s="29" t="s">
        <v>245</v>
      </c>
      <c r="M168" s="73" t="s">
        <v>54</v>
      </c>
      <c r="N168" s="29" t="s">
        <v>30</v>
      </c>
      <c r="O168" s="27" t="s">
        <v>157</v>
      </c>
      <c r="P168" s="27" t="s">
        <v>31</v>
      </c>
      <c r="Q168" s="109" t="s">
        <v>99</v>
      </c>
      <c r="R168" s="71" t="s">
        <v>100</v>
      </c>
      <c r="S168" s="115">
        <v>5</v>
      </c>
      <c r="T168" s="116">
        <v>7000</v>
      </c>
      <c r="U168" s="30">
        <v>35000</v>
      </c>
      <c r="V168" s="30">
        <f>U168*1.12</f>
        <v>39200.00000000001</v>
      </c>
      <c r="W168" s="30" t="s">
        <v>255</v>
      </c>
      <c r="X168" s="29">
        <v>2016</v>
      </c>
      <c r="Y168" s="29"/>
    </row>
    <row r="169" spans="2:25" ht="38.25">
      <c r="B169" s="27" t="s">
        <v>701</v>
      </c>
      <c r="C169" s="27" t="s">
        <v>225</v>
      </c>
      <c r="D169" s="35" t="s">
        <v>1173</v>
      </c>
      <c r="E169" s="28" t="s">
        <v>1174</v>
      </c>
      <c r="F169" s="28" t="s">
        <v>1175</v>
      </c>
      <c r="G169" s="28" t="s">
        <v>667</v>
      </c>
      <c r="H169" s="27" t="s">
        <v>96</v>
      </c>
      <c r="I169" s="27">
        <v>50</v>
      </c>
      <c r="J169" s="27">
        <v>711000000</v>
      </c>
      <c r="K169" s="27" t="s">
        <v>274</v>
      </c>
      <c r="L169" s="29" t="s">
        <v>245</v>
      </c>
      <c r="M169" s="73" t="s">
        <v>54</v>
      </c>
      <c r="N169" s="29" t="s">
        <v>30</v>
      </c>
      <c r="O169" s="27" t="s">
        <v>157</v>
      </c>
      <c r="P169" s="27" t="s">
        <v>31</v>
      </c>
      <c r="Q169" s="109" t="s">
        <v>99</v>
      </c>
      <c r="R169" s="71" t="s">
        <v>100</v>
      </c>
      <c r="S169" s="115">
        <v>50</v>
      </c>
      <c r="T169" s="116">
        <v>2614</v>
      </c>
      <c r="U169" s="30">
        <v>130700</v>
      </c>
      <c r="V169" s="30">
        <f>U169*1.12</f>
        <v>146384</v>
      </c>
      <c r="W169" s="30" t="s">
        <v>255</v>
      </c>
      <c r="X169" s="29">
        <v>2016</v>
      </c>
      <c r="Y169" s="29"/>
    </row>
    <row r="170" spans="2:25" ht="38.25">
      <c r="B170" s="27" t="s">
        <v>702</v>
      </c>
      <c r="C170" s="27" t="s">
        <v>225</v>
      </c>
      <c r="D170" s="35" t="s">
        <v>1176</v>
      </c>
      <c r="E170" s="28" t="s">
        <v>1169</v>
      </c>
      <c r="F170" s="28" t="s">
        <v>1177</v>
      </c>
      <c r="G170" s="28" t="s">
        <v>668</v>
      </c>
      <c r="H170" s="27" t="s">
        <v>96</v>
      </c>
      <c r="I170" s="27">
        <v>50</v>
      </c>
      <c r="J170" s="27">
        <v>711000000</v>
      </c>
      <c r="K170" s="27" t="s">
        <v>274</v>
      </c>
      <c r="L170" s="29" t="s">
        <v>245</v>
      </c>
      <c r="M170" s="73" t="s">
        <v>54</v>
      </c>
      <c r="N170" s="29" t="s">
        <v>30</v>
      </c>
      <c r="O170" s="27" t="s">
        <v>157</v>
      </c>
      <c r="P170" s="75" t="s">
        <v>31</v>
      </c>
      <c r="Q170" s="109" t="s">
        <v>99</v>
      </c>
      <c r="R170" s="71" t="s">
        <v>100</v>
      </c>
      <c r="S170" s="115">
        <v>40</v>
      </c>
      <c r="T170" s="116">
        <v>275</v>
      </c>
      <c r="U170" s="30">
        <v>11000</v>
      </c>
      <c r="V170" s="30">
        <f>U170*1.12</f>
        <v>12320.000000000002</v>
      </c>
      <c r="W170" s="30" t="s">
        <v>255</v>
      </c>
      <c r="X170" s="29">
        <v>2016</v>
      </c>
      <c r="Y170" s="29"/>
    </row>
    <row r="171" spans="2:25" ht="38.25">
      <c r="B171" s="27" t="s">
        <v>703</v>
      </c>
      <c r="C171" s="86" t="s">
        <v>225</v>
      </c>
      <c r="D171" s="35" t="s">
        <v>1178</v>
      </c>
      <c r="E171" s="28" t="s">
        <v>1179</v>
      </c>
      <c r="F171" s="28" t="s">
        <v>1180</v>
      </c>
      <c r="G171" s="28" t="s">
        <v>692</v>
      </c>
      <c r="H171" s="29" t="s">
        <v>96</v>
      </c>
      <c r="I171" s="27">
        <v>50</v>
      </c>
      <c r="J171" s="27">
        <v>711000000</v>
      </c>
      <c r="K171" s="27" t="s">
        <v>274</v>
      </c>
      <c r="L171" s="29" t="s">
        <v>35</v>
      </c>
      <c r="M171" s="73" t="s">
        <v>54</v>
      </c>
      <c r="N171" s="29" t="s">
        <v>30</v>
      </c>
      <c r="O171" s="27" t="s">
        <v>42</v>
      </c>
      <c r="P171" s="75" t="s">
        <v>265</v>
      </c>
      <c r="Q171" s="109" t="s">
        <v>1380</v>
      </c>
      <c r="R171" s="71" t="s">
        <v>249</v>
      </c>
      <c r="S171" s="83">
        <v>50</v>
      </c>
      <c r="T171" s="76">
        <v>4392.8</v>
      </c>
      <c r="U171" s="30">
        <f>T171*S171</f>
        <v>219640</v>
      </c>
      <c r="V171" s="30">
        <f>T171*S171*1.12</f>
        <v>245996.80000000002</v>
      </c>
      <c r="W171" s="30" t="s">
        <v>255</v>
      </c>
      <c r="X171" s="29">
        <v>2016</v>
      </c>
      <c r="Y171" s="27"/>
    </row>
    <row r="172" spans="2:25" ht="38.25">
      <c r="B172" s="27" t="s">
        <v>1340</v>
      </c>
      <c r="C172" s="86" t="s">
        <v>225</v>
      </c>
      <c r="D172" s="35" t="s">
        <v>1183</v>
      </c>
      <c r="E172" s="28" t="s">
        <v>1167</v>
      </c>
      <c r="F172" s="28" t="s">
        <v>1184</v>
      </c>
      <c r="G172" s="28" t="s">
        <v>266</v>
      </c>
      <c r="H172" s="29" t="s">
        <v>96</v>
      </c>
      <c r="I172" s="27">
        <v>50</v>
      </c>
      <c r="J172" s="27">
        <v>711000000</v>
      </c>
      <c r="K172" s="27" t="s">
        <v>274</v>
      </c>
      <c r="L172" s="29" t="s">
        <v>35</v>
      </c>
      <c r="M172" s="73" t="s">
        <v>54</v>
      </c>
      <c r="N172" s="29" t="s">
        <v>30</v>
      </c>
      <c r="O172" s="27" t="s">
        <v>42</v>
      </c>
      <c r="P172" s="75" t="s">
        <v>265</v>
      </c>
      <c r="Q172" s="109" t="s">
        <v>1380</v>
      </c>
      <c r="R172" s="71" t="s">
        <v>249</v>
      </c>
      <c r="S172" s="83">
        <v>1000</v>
      </c>
      <c r="T172" s="76">
        <v>494</v>
      </c>
      <c r="U172" s="30">
        <f>T172*S172</f>
        <v>494000</v>
      </c>
      <c r="V172" s="30">
        <f>T172*S172*1.12</f>
        <v>553280</v>
      </c>
      <c r="W172" s="30" t="s">
        <v>255</v>
      </c>
      <c r="X172" s="29">
        <v>2016</v>
      </c>
      <c r="Y172" s="27"/>
    </row>
    <row r="173" spans="2:25" ht="45" customHeight="1">
      <c r="B173" s="27" t="s">
        <v>1341</v>
      </c>
      <c r="C173" s="86" t="s">
        <v>225</v>
      </c>
      <c r="D173" s="35" t="s">
        <v>379</v>
      </c>
      <c r="E173" s="28" t="s">
        <v>377</v>
      </c>
      <c r="F173" s="28" t="s">
        <v>378</v>
      </c>
      <c r="G173" s="28" t="s">
        <v>380</v>
      </c>
      <c r="H173" s="29" t="s">
        <v>121</v>
      </c>
      <c r="I173" s="27">
        <v>0</v>
      </c>
      <c r="J173" s="27">
        <v>711000000</v>
      </c>
      <c r="K173" s="27" t="s">
        <v>274</v>
      </c>
      <c r="L173" s="29" t="s">
        <v>61</v>
      </c>
      <c r="M173" s="73" t="s">
        <v>54</v>
      </c>
      <c r="N173" s="29" t="s">
        <v>30</v>
      </c>
      <c r="O173" s="27" t="s">
        <v>40</v>
      </c>
      <c r="P173" s="75" t="s">
        <v>31</v>
      </c>
      <c r="Q173" s="109" t="s">
        <v>99</v>
      </c>
      <c r="R173" s="71" t="s">
        <v>100</v>
      </c>
      <c r="S173" s="83">
        <v>1</v>
      </c>
      <c r="T173" s="83">
        <v>8000000</v>
      </c>
      <c r="U173" s="30">
        <f>T173*S173</f>
        <v>8000000</v>
      </c>
      <c r="V173" s="30">
        <f>T173*S173*1.12</f>
        <v>8960000</v>
      </c>
      <c r="W173" s="30"/>
      <c r="X173" s="29">
        <v>2016</v>
      </c>
      <c r="Y173" s="27"/>
    </row>
    <row r="174" spans="2:25" ht="50.25" customHeight="1">
      <c r="B174" s="27" t="s">
        <v>1342</v>
      </c>
      <c r="C174" s="86" t="s">
        <v>225</v>
      </c>
      <c r="D174" s="35" t="s">
        <v>1186</v>
      </c>
      <c r="E174" s="28" t="s">
        <v>278</v>
      </c>
      <c r="F174" s="28" t="s">
        <v>1185</v>
      </c>
      <c r="G174" s="28" t="s">
        <v>279</v>
      </c>
      <c r="H174" s="29" t="s">
        <v>32</v>
      </c>
      <c r="I174" s="27">
        <v>0</v>
      </c>
      <c r="J174" s="27">
        <v>711000000</v>
      </c>
      <c r="K174" s="27" t="s">
        <v>274</v>
      </c>
      <c r="L174" s="27" t="s">
        <v>268</v>
      </c>
      <c r="M174" s="27" t="s">
        <v>274</v>
      </c>
      <c r="N174" s="29" t="s">
        <v>30</v>
      </c>
      <c r="O174" s="27" t="s">
        <v>268</v>
      </c>
      <c r="P174" s="75" t="s">
        <v>31</v>
      </c>
      <c r="Q174" s="109" t="s">
        <v>1379</v>
      </c>
      <c r="R174" s="71" t="s">
        <v>150</v>
      </c>
      <c r="S174" s="29">
        <v>1953</v>
      </c>
      <c r="T174" s="30">
        <v>512</v>
      </c>
      <c r="U174" s="30">
        <f>S174*T174</f>
        <v>999936</v>
      </c>
      <c r="V174" s="77">
        <f>U174*1.12</f>
        <v>1119928.32</v>
      </c>
      <c r="W174" s="31"/>
      <c r="X174" s="29">
        <v>2016</v>
      </c>
      <c r="Y174" s="91"/>
    </row>
    <row r="175" spans="2:25" ht="87" customHeight="1">
      <c r="B175" s="27" t="s">
        <v>1343</v>
      </c>
      <c r="C175" s="35" t="s">
        <v>225</v>
      </c>
      <c r="D175" s="28" t="s">
        <v>1386</v>
      </c>
      <c r="E175" s="28" t="s">
        <v>1387</v>
      </c>
      <c r="F175" s="28" t="s">
        <v>1388</v>
      </c>
      <c r="G175" s="28" t="s">
        <v>343</v>
      </c>
      <c r="H175" s="29" t="s">
        <v>96</v>
      </c>
      <c r="I175" s="27">
        <v>0</v>
      </c>
      <c r="J175" s="27">
        <v>711000000</v>
      </c>
      <c r="K175" s="27" t="s">
        <v>274</v>
      </c>
      <c r="L175" s="29" t="s">
        <v>262</v>
      </c>
      <c r="M175" s="27" t="s">
        <v>274</v>
      </c>
      <c r="N175" s="29" t="s">
        <v>30</v>
      </c>
      <c r="O175" s="27" t="s">
        <v>262</v>
      </c>
      <c r="P175" s="75" t="s">
        <v>31</v>
      </c>
      <c r="Q175" s="109" t="s">
        <v>99</v>
      </c>
      <c r="R175" s="71" t="s">
        <v>100</v>
      </c>
      <c r="S175" s="29">
        <v>9</v>
      </c>
      <c r="T175" s="30">
        <v>177777.78</v>
      </c>
      <c r="U175" s="30">
        <f>T175*S175</f>
        <v>1600000.02</v>
      </c>
      <c r="V175" s="30">
        <f>U175*1.12</f>
        <v>1792000.0224000001</v>
      </c>
      <c r="W175" s="32"/>
      <c r="X175" s="29">
        <v>2016</v>
      </c>
      <c r="Y175" s="91"/>
    </row>
    <row r="176" spans="2:25" ht="75" customHeight="1">
      <c r="B176" s="27" t="s">
        <v>597</v>
      </c>
      <c r="C176" s="28" t="s">
        <v>225</v>
      </c>
      <c r="D176" s="35" t="s">
        <v>1189</v>
      </c>
      <c r="E176" s="28" t="s">
        <v>1187</v>
      </c>
      <c r="F176" s="28" t="s">
        <v>1188</v>
      </c>
      <c r="G176" s="28" t="s">
        <v>280</v>
      </c>
      <c r="H176" s="29" t="s">
        <v>96</v>
      </c>
      <c r="I176" s="27">
        <v>0</v>
      </c>
      <c r="J176" s="27">
        <v>711000000</v>
      </c>
      <c r="K176" s="27" t="s">
        <v>274</v>
      </c>
      <c r="L176" s="29" t="s">
        <v>277</v>
      </c>
      <c r="M176" s="27" t="s">
        <v>274</v>
      </c>
      <c r="N176" s="29" t="s">
        <v>30</v>
      </c>
      <c r="O176" s="27" t="s">
        <v>277</v>
      </c>
      <c r="P176" s="75" t="s">
        <v>31</v>
      </c>
      <c r="Q176" s="109" t="s">
        <v>99</v>
      </c>
      <c r="R176" s="71" t="s">
        <v>100</v>
      </c>
      <c r="S176" s="29">
        <v>9</v>
      </c>
      <c r="T176" s="30">
        <v>71111.111</v>
      </c>
      <c r="U176" s="30">
        <f>T176*S176</f>
        <v>639999.9990000001</v>
      </c>
      <c r="V176" s="30">
        <f>U176*1.12</f>
        <v>716799.9988800002</v>
      </c>
      <c r="W176" s="32"/>
      <c r="X176" s="29">
        <v>2016</v>
      </c>
      <c r="Y176" s="27"/>
    </row>
    <row r="177" spans="2:25" ht="50.25" customHeight="1">
      <c r="B177" s="27" t="s">
        <v>1344</v>
      </c>
      <c r="C177" s="35" t="s">
        <v>225</v>
      </c>
      <c r="D177" s="35" t="s">
        <v>1036</v>
      </c>
      <c r="E177" s="28" t="s">
        <v>1037</v>
      </c>
      <c r="F177" s="28" t="s">
        <v>1038</v>
      </c>
      <c r="G177" s="28" t="s">
        <v>404</v>
      </c>
      <c r="H177" s="29" t="s">
        <v>96</v>
      </c>
      <c r="I177" s="27">
        <v>0</v>
      </c>
      <c r="J177" s="27">
        <v>711000000</v>
      </c>
      <c r="K177" s="27" t="s">
        <v>274</v>
      </c>
      <c r="L177" s="29" t="s">
        <v>277</v>
      </c>
      <c r="M177" s="73" t="s">
        <v>54</v>
      </c>
      <c r="N177" s="29" t="s">
        <v>30</v>
      </c>
      <c r="O177" s="27" t="s">
        <v>277</v>
      </c>
      <c r="P177" s="75" t="s">
        <v>31</v>
      </c>
      <c r="Q177" s="109" t="s">
        <v>99</v>
      </c>
      <c r="R177" s="71" t="s">
        <v>100</v>
      </c>
      <c r="S177" s="83">
        <v>1</v>
      </c>
      <c r="T177" s="76">
        <v>180000</v>
      </c>
      <c r="U177" s="30">
        <f>T177*S177</f>
        <v>180000</v>
      </c>
      <c r="V177" s="30">
        <f>T177*S177*1.12</f>
        <v>201600.00000000003</v>
      </c>
      <c r="W177" s="32"/>
      <c r="X177" s="29">
        <v>2016</v>
      </c>
      <c r="Y177" s="27"/>
    </row>
    <row r="178" spans="2:25" ht="50.25" customHeight="1">
      <c r="B178" s="27" t="s">
        <v>1345</v>
      </c>
      <c r="C178" s="86" t="s">
        <v>225</v>
      </c>
      <c r="D178" s="35" t="s">
        <v>1229</v>
      </c>
      <c r="E178" s="28" t="s">
        <v>179</v>
      </c>
      <c r="F178" s="28" t="s">
        <v>1230</v>
      </c>
      <c r="G178" s="28" t="s">
        <v>283</v>
      </c>
      <c r="H178" s="29" t="s">
        <v>96</v>
      </c>
      <c r="I178" s="27">
        <v>0</v>
      </c>
      <c r="J178" s="27">
        <v>711000000</v>
      </c>
      <c r="K178" s="27" t="s">
        <v>274</v>
      </c>
      <c r="L178" s="29" t="s">
        <v>138</v>
      </c>
      <c r="M178" s="73" t="s">
        <v>54</v>
      </c>
      <c r="N178" s="29" t="s">
        <v>30</v>
      </c>
      <c r="O178" s="27" t="s">
        <v>267</v>
      </c>
      <c r="P178" s="75" t="s">
        <v>31</v>
      </c>
      <c r="Q178" s="109" t="s">
        <v>99</v>
      </c>
      <c r="R178" s="71" t="s">
        <v>100</v>
      </c>
      <c r="S178" s="83">
        <v>21</v>
      </c>
      <c r="T178" s="30">
        <v>700</v>
      </c>
      <c r="U178" s="30">
        <f aca="true" t="shared" si="15" ref="U178:U189">T178*S178</f>
        <v>14700</v>
      </c>
      <c r="V178" s="30">
        <f aca="true" t="shared" si="16" ref="V178:V189">T178*S178*1.12</f>
        <v>16464</v>
      </c>
      <c r="W178" s="31"/>
      <c r="X178" s="29">
        <v>2016</v>
      </c>
      <c r="Y178" s="27"/>
    </row>
    <row r="179" spans="2:25" ht="50.25" customHeight="1">
      <c r="B179" s="27" t="s">
        <v>1346</v>
      </c>
      <c r="C179" s="86" t="s">
        <v>225</v>
      </c>
      <c r="D179" s="35" t="s">
        <v>1233</v>
      </c>
      <c r="E179" s="28" t="s">
        <v>1231</v>
      </c>
      <c r="F179" s="28" t="s">
        <v>1232</v>
      </c>
      <c r="G179" s="28" t="s">
        <v>284</v>
      </c>
      <c r="H179" s="29" t="s">
        <v>96</v>
      </c>
      <c r="I179" s="27">
        <v>0</v>
      </c>
      <c r="J179" s="27">
        <v>711000000</v>
      </c>
      <c r="K179" s="27" t="s">
        <v>274</v>
      </c>
      <c r="L179" s="29" t="s">
        <v>138</v>
      </c>
      <c r="M179" s="73" t="s">
        <v>54</v>
      </c>
      <c r="N179" s="29" t="s">
        <v>30</v>
      </c>
      <c r="O179" s="27" t="s">
        <v>267</v>
      </c>
      <c r="P179" s="75" t="s">
        <v>31</v>
      </c>
      <c r="Q179" s="109" t="s">
        <v>99</v>
      </c>
      <c r="R179" s="71" t="s">
        <v>100</v>
      </c>
      <c r="S179" s="83">
        <v>5</v>
      </c>
      <c r="T179" s="30">
        <v>1600</v>
      </c>
      <c r="U179" s="30">
        <f t="shared" si="15"/>
        <v>8000</v>
      </c>
      <c r="V179" s="30">
        <f t="shared" si="16"/>
        <v>8960</v>
      </c>
      <c r="W179" s="31"/>
      <c r="X179" s="29">
        <v>2016</v>
      </c>
      <c r="Y179" s="27"/>
    </row>
    <row r="180" spans="2:25" ht="50.25" customHeight="1">
      <c r="B180" s="27" t="s">
        <v>598</v>
      </c>
      <c r="C180" s="86" t="s">
        <v>225</v>
      </c>
      <c r="D180" s="35" t="s">
        <v>1235</v>
      </c>
      <c r="E180" s="28" t="s">
        <v>250</v>
      </c>
      <c r="F180" s="28" t="s">
        <v>1234</v>
      </c>
      <c r="G180" s="28" t="s">
        <v>285</v>
      </c>
      <c r="H180" s="29" t="s">
        <v>96</v>
      </c>
      <c r="I180" s="27">
        <v>0</v>
      </c>
      <c r="J180" s="27">
        <v>711000000</v>
      </c>
      <c r="K180" s="27" t="s">
        <v>274</v>
      </c>
      <c r="L180" s="29" t="s">
        <v>138</v>
      </c>
      <c r="M180" s="73" t="s">
        <v>54</v>
      </c>
      <c r="N180" s="29" t="s">
        <v>30</v>
      </c>
      <c r="O180" s="27" t="s">
        <v>267</v>
      </c>
      <c r="P180" s="75" t="s">
        <v>31</v>
      </c>
      <c r="Q180" s="109" t="s">
        <v>99</v>
      </c>
      <c r="R180" s="71" t="s">
        <v>100</v>
      </c>
      <c r="S180" s="83">
        <v>10</v>
      </c>
      <c r="T180" s="30">
        <v>800</v>
      </c>
      <c r="U180" s="30">
        <f t="shared" si="15"/>
        <v>8000</v>
      </c>
      <c r="V180" s="30">
        <f t="shared" si="16"/>
        <v>8960</v>
      </c>
      <c r="W180" s="31"/>
      <c r="X180" s="29">
        <v>2016</v>
      </c>
      <c r="Y180" s="27"/>
    </row>
    <row r="181" spans="2:25" ht="50.25" customHeight="1">
      <c r="B181" s="27" t="s">
        <v>599</v>
      </c>
      <c r="C181" s="86" t="s">
        <v>225</v>
      </c>
      <c r="D181" s="35" t="s">
        <v>1235</v>
      </c>
      <c r="E181" s="28" t="s">
        <v>250</v>
      </c>
      <c r="F181" s="28" t="s">
        <v>1234</v>
      </c>
      <c r="G181" s="28" t="s">
        <v>286</v>
      </c>
      <c r="H181" s="29" t="s">
        <v>96</v>
      </c>
      <c r="I181" s="27">
        <v>0</v>
      </c>
      <c r="J181" s="27">
        <v>711000000</v>
      </c>
      <c r="K181" s="27" t="s">
        <v>274</v>
      </c>
      <c r="L181" s="29" t="s">
        <v>138</v>
      </c>
      <c r="M181" s="73" t="s">
        <v>54</v>
      </c>
      <c r="N181" s="29" t="s">
        <v>30</v>
      </c>
      <c r="O181" s="27" t="s">
        <v>267</v>
      </c>
      <c r="P181" s="75" t="s">
        <v>31</v>
      </c>
      <c r="Q181" s="109" t="s">
        <v>99</v>
      </c>
      <c r="R181" s="71" t="s">
        <v>100</v>
      </c>
      <c r="S181" s="83">
        <v>10</v>
      </c>
      <c r="T181" s="30">
        <v>800</v>
      </c>
      <c r="U181" s="30">
        <f t="shared" si="15"/>
        <v>8000</v>
      </c>
      <c r="V181" s="30">
        <f t="shared" si="16"/>
        <v>8960</v>
      </c>
      <c r="W181" s="31"/>
      <c r="X181" s="29">
        <v>2016</v>
      </c>
      <c r="Y181" s="27"/>
    </row>
    <row r="182" spans="2:25" ht="50.25" customHeight="1">
      <c r="B182" s="27" t="s">
        <v>600</v>
      </c>
      <c r="C182" s="86" t="s">
        <v>225</v>
      </c>
      <c r="D182" s="35" t="s">
        <v>1235</v>
      </c>
      <c r="E182" s="28" t="s">
        <v>250</v>
      </c>
      <c r="F182" s="28" t="s">
        <v>1234</v>
      </c>
      <c r="G182" s="28" t="s">
        <v>287</v>
      </c>
      <c r="H182" s="29" t="s">
        <v>96</v>
      </c>
      <c r="I182" s="27">
        <v>0</v>
      </c>
      <c r="J182" s="27">
        <v>711000000</v>
      </c>
      <c r="K182" s="27" t="s">
        <v>274</v>
      </c>
      <c r="L182" s="29" t="s">
        <v>138</v>
      </c>
      <c r="M182" s="73" t="s">
        <v>54</v>
      </c>
      <c r="N182" s="29" t="s">
        <v>30</v>
      </c>
      <c r="O182" s="27" t="s">
        <v>267</v>
      </c>
      <c r="P182" s="75" t="s">
        <v>31</v>
      </c>
      <c r="Q182" s="109" t="s">
        <v>99</v>
      </c>
      <c r="R182" s="71" t="s">
        <v>100</v>
      </c>
      <c r="S182" s="83">
        <v>10</v>
      </c>
      <c r="T182" s="30">
        <v>800</v>
      </c>
      <c r="U182" s="30">
        <f t="shared" si="15"/>
        <v>8000</v>
      </c>
      <c r="V182" s="30">
        <f t="shared" si="16"/>
        <v>8960</v>
      </c>
      <c r="W182" s="31"/>
      <c r="X182" s="29">
        <v>2016</v>
      </c>
      <c r="Y182" s="27"/>
    </row>
    <row r="183" spans="2:25" ht="50.25" customHeight="1">
      <c r="B183" s="27" t="s">
        <v>601</v>
      </c>
      <c r="C183" s="86" t="s">
        <v>225</v>
      </c>
      <c r="D183" s="35" t="s">
        <v>1235</v>
      </c>
      <c r="E183" s="28" t="s">
        <v>250</v>
      </c>
      <c r="F183" s="28" t="s">
        <v>1234</v>
      </c>
      <c r="G183" s="28" t="s">
        <v>288</v>
      </c>
      <c r="H183" s="29" t="s">
        <v>96</v>
      </c>
      <c r="I183" s="27">
        <v>0</v>
      </c>
      <c r="J183" s="27">
        <v>711000000</v>
      </c>
      <c r="K183" s="27" t="s">
        <v>274</v>
      </c>
      <c r="L183" s="29" t="s">
        <v>138</v>
      </c>
      <c r="M183" s="73" t="s">
        <v>54</v>
      </c>
      <c r="N183" s="29" t="s">
        <v>30</v>
      </c>
      <c r="O183" s="27" t="s">
        <v>267</v>
      </c>
      <c r="P183" s="75" t="s">
        <v>31</v>
      </c>
      <c r="Q183" s="109" t="s">
        <v>99</v>
      </c>
      <c r="R183" s="71" t="s">
        <v>100</v>
      </c>
      <c r="S183" s="83">
        <v>10</v>
      </c>
      <c r="T183" s="30">
        <v>800</v>
      </c>
      <c r="U183" s="30">
        <f t="shared" si="15"/>
        <v>8000</v>
      </c>
      <c r="V183" s="30">
        <f t="shared" si="16"/>
        <v>8960</v>
      </c>
      <c r="W183" s="31"/>
      <c r="X183" s="29">
        <v>2016</v>
      </c>
      <c r="Y183" s="27"/>
    </row>
    <row r="184" spans="2:25" ht="50.25" customHeight="1">
      <c r="B184" s="27" t="s">
        <v>602</v>
      </c>
      <c r="C184" s="86" t="s">
        <v>225</v>
      </c>
      <c r="D184" s="35" t="s">
        <v>1236</v>
      </c>
      <c r="E184" s="28" t="s">
        <v>1237</v>
      </c>
      <c r="F184" s="28" t="s">
        <v>1238</v>
      </c>
      <c r="G184" s="28" t="s">
        <v>289</v>
      </c>
      <c r="H184" s="29" t="s">
        <v>96</v>
      </c>
      <c r="I184" s="27">
        <v>0</v>
      </c>
      <c r="J184" s="27">
        <v>711000000</v>
      </c>
      <c r="K184" s="27" t="s">
        <v>274</v>
      </c>
      <c r="L184" s="29" t="s">
        <v>138</v>
      </c>
      <c r="M184" s="73" t="s">
        <v>54</v>
      </c>
      <c r="N184" s="29" t="s">
        <v>30</v>
      </c>
      <c r="O184" s="27" t="s">
        <v>267</v>
      </c>
      <c r="P184" s="75" t="s">
        <v>31</v>
      </c>
      <c r="Q184" s="109" t="s">
        <v>99</v>
      </c>
      <c r="R184" s="71" t="s">
        <v>100</v>
      </c>
      <c r="S184" s="83">
        <v>3</v>
      </c>
      <c r="T184" s="30">
        <v>13300</v>
      </c>
      <c r="U184" s="30">
        <f t="shared" si="15"/>
        <v>39900</v>
      </c>
      <c r="V184" s="30">
        <f t="shared" si="16"/>
        <v>44688.00000000001</v>
      </c>
      <c r="W184" s="31"/>
      <c r="X184" s="29">
        <v>2016</v>
      </c>
      <c r="Y184" s="27"/>
    </row>
    <row r="185" spans="2:25" ht="50.25" customHeight="1">
      <c r="B185" s="27" t="s">
        <v>603</v>
      </c>
      <c r="C185" s="86" t="s">
        <v>225</v>
      </c>
      <c r="D185" s="35" t="s">
        <v>1236</v>
      </c>
      <c r="E185" s="28" t="s">
        <v>1237</v>
      </c>
      <c r="F185" s="28" t="s">
        <v>1238</v>
      </c>
      <c r="G185" s="28" t="s">
        <v>290</v>
      </c>
      <c r="H185" s="29" t="s">
        <v>96</v>
      </c>
      <c r="I185" s="27">
        <v>0</v>
      </c>
      <c r="J185" s="27">
        <v>711000000</v>
      </c>
      <c r="K185" s="27" t="s">
        <v>274</v>
      </c>
      <c r="L185" s="29" t="s">
        <v>138</v>
      </c>
      <c r="M185" s="73" t="s">
        <v>54</v>
      </c>
      <c r="N185" s="29" t="s">
        <v>30</v>
      </c>
      <c r="O185" s="27" t="s">
        <v>267</v>
      </c>
      <c r="P185" s="75" t="s">
        <v>31</v>
      </c>
      <c r="Q185" s="109" t="s">
        <v>99</v>
      </c>
      <c r="R185" s="71" t="s">
        <v>100</v>
      </c>
      <c r="S185" s="83">
        <v>3</v>
      </c>
      <c r="T185" s="30">
        <v>8300</v>
      </c>
      <c r="U185" s="30">
        <f t="shared" si="15"/>
        <v>24900</v>
      </c>
      <c r="V185" s="30">
        <f t="shared" si="16"/>
        <v>27888.000000000004</v>
      </c>
      <c r="W185" s="31"/>
      <c r="X185" s="29">
        <v>2016</v>
      </c>
      <c r="Y185" s="27"/>
    </row>
    <row r="186" spans="2:25" ht="50.25" customHeight="1">
      <c r="B186" s="27" t="s">
        <v>604</v>
      </c>
      <c r="C186" s="86" t="s">
        <v>225</v>
      </c>
      <c r="D186" s="35" t="s">
        <v>1240</v>
      </c>
      <c r="E186" s="28" t="s">
        <v>251</v>
      </c>
      <c r="F186" s="28" t="s">
        <v>1239</v>
      </c>
      <c r="G186" s="28" t="s">
        <v>292</v>
      </c>
      <c r="H186" s="83" t="s">
        <v>96</v>
      </c>
      <c r="I186" s="27">
        <v>0</v>
      </c>
      <c r="J186" s="83">
        <v>711000000</v>
      </c>
      <c r="K186" s="27" t="s">
        <v>274</v>
      </c>
      <c r="L186" s="29" t="s">
        <v>138</v>
      </c>
      <c r="M186" s="83" t="s">
        <v>54</v>
      </c>
      <c r="N186" s="83" t="s">
        <v>30</v>
      </c>
      <c r="O186" s="27" t="s">
        <v>267</v>
      </c>
      <c r="P186" s="83" t="s">
        <v>31</v>
      </c>
      <c r="Q186" s="109" t="s">
        <v>99</v>
      </c>
      <c r="R186" s="71" t="s">
        <v>100</v>
      </c>
      <c r="S186" s="83">
        <v>318</v>
      </c>
      <c r="T186" s="30">
        <v>15.68</v>
      </c>
      <c r="U186" s="30">
        <f t="shared" si="15"/>
        <v>4986.24</v>
      </c>
      <c r="V186" s="30">
        <f t="shared" si="16"/>
        <v>5584.5888</v>
      </c>
      <c r="W186" s="31"/>
      <c r="X186" s="29">
        <v>2016</v>
      </c>
      <c r="Y186" s="27"/>
    </row>
    <row r="187" spans="2:25" ht="50.25" customHeight="1">
      <c r="B187" s="27" t="s">
        <v>605</v>
      </c>
      <c r="C187" s="86" t="s">
        <v>225</v>
      </c>
      <c r="D187" s="35" t="s">
        <v>1241</v>
      </c>
      <c r="E187" s="28" t="s">
        <v>251</v>
      </c>
      <c r="F187" s="28" t="s">
        <v>1242</v>
      </c>
      <c r="G187" s="28" t="s">
        <v>293</v>
      </c>
      <c r="H187" s="83" t="s">
        <v>96</v>
      </c>
      <c r="I187" s="27">
        <v>0</v>
      </c>
      <c r="J187" s="83">
        <v>711000000</v>
      </c>
      <c r="K187" s="27" t="s">
        <v>274</v>
      </c>
      <c r="L187" s="29" t="s">
        <v>138</v>
      </c>
      <c r="M187" s="83" t="s">
        <v>54</v>
      </c>
      <c r="N187" s="83" t="s">
        <v>30</v>
      </c>
      <c r="O187" s="27" t="s">
        <v>267</v>
      </c>
      <c r="P187" s="83" t="s">
        <v>31</v>
      </c>
      <c r="Q187" s="109" t="s">
        <v>1381</v>
      </c>
      <c r="R187" s="71" t="s">
        <v>291</v>
      </c>
      <c r="S187" s="83">
        <v>1</v>
      </c>
      <c r="T187" s="30">
        <v>10000</v>
      </c>
      <c r="U187" s="30">
        <f t="shared" si="15"/>
        <v>10000</v>
      </c>
      <c r="V187" s="30">
        <f t="shared" si="16"/>
        <v>11200.000000000002</v>
      </c>
      <c r="W187" s="31"/>
      <c r="X187" s="29">
        <v>2016</v>
      </c>
      <c r="Y187" s="27"/>
    </row>
    <row r="188" spans="2:25" ht="50.25" customHeight="1">
      <c r="B188" s="27" t="s">
        <v>606</v>
      </c>
      <c r="C188" s="86" t="s">
        <v>225</v>
      </c>
      <c r="D188" s="35" t="s">
        <v>1244</v>
      </c>
      <c r="E188" s="28" t="s">
        <v>294</v>
      </c>
      <c r="F188" s="28" t="s">
        <v>1243</v>
      </c>
      <c r="G188" s="28" t="s">
        <v>295</v>
      </c>
      <c r="H188" s="29" t="s">
        <v>96</v>
      </c>
      <c r="I188" s="27">
        <v>0</v>
      </c>
      <c r="J188" s="27">
        <v>711000000</v>
      </c>
      <c r="K188" s="27" t="s">
        <v>274</v>
      </c>
      <c r="L188" s="29" t="s">
        <v>138</v>
      </c>
      <c r="M188" s="73" t="s">
        <v>54</v>
      </c>
      <c r="N188" s="29" t="s">
        <v>30</v>
      </c>
      <c r="O188" s="27" t="s">
        <v>267</v>
      </c>
      <c r="P188" s="75" t="s">
        <v>31</v>
      </c>
      <c r="Q188" s="109" t="s">
        <v>99</v>
      </c>
      <c r="R188" s="71" t="s">
        <v>100</v>
      </c>
      <c r="S188" s="83">
        <v>10</v>
      </c>
      <c r="T188" s="30">
        <v>1500</v>
      </c>
      <c r="U188" s="30">
        <f t="shared" si="15"/>
        <v>15000</v>
      </c>
      <c r="V188" s="30">
        <f t="shared" si="16"/>
        <v>16800</v>
      </c>
      <c r="W188" s="31"/>
      <c r="X188" s="29">
        <v>2016</v>
      </c>
      <c r="Y188" s="27"/>
    </row>
    <row r="189" spans="2:25" ht="50.25" customHeight="1">
      <c r="B189" s="27" t="s">
        <v>607</v>
      </c>
      <c r="C189" s="86" t="s">
        <v>225</v>
      </c>
      <c r="D189" s="35" t="s">
        <v>1244</v>
      </c>
      <c r="E189" s="28" t="s">
        <v>294</v>
      </c>
      <c r="F189" s="28" t="s">
        <v>1243</v>
      </c>
      <c r="G189" s="28" t="s">
        <v>296</v>
      </c>
      <c r="H189" s="29" t="s">
        <v>96</v>
      </c>
      <c r="I189" s="27">
        <v>0</v>
      </c>
      <c r="J189" s="27">
        <v>711000000</v>
      </c>
      <c r="K189" s="27" t="s">
        <v>274</v>
      </c>
      <c r="L189" s="29" t="s">
        <v>138</v>
      </c>
      <c r="M189" s="73" t="s">
        <v>54</v>
      </c>
      <c r="N189" s="29" t="s">
        <v>30</v>
      </c>
      <c r="O189" s="27" t="s">
        <v>267</v>
      </c>
      <c r="P189" s="75" t="s">
        <v>31</v>
      </c>
      <c r="Q189" s="109" t="s">
        <v>99</v>
      </c>
      <c r="R189" s="71" t="s">
        <v>100</v>
      </c>
      <c r="S189" s="83">
        <v>10</v>
      </c>
      <c r="T189" s="30">
        <v>1500</v>
      </c>
      <c r="U189" s="30">
        <f t="shared" si="15"/>
        <v>15000</v>
      </c>
      <c r="V189" s="30">
        <f t="shared" si="16"/>
        <v>16800</v>
      </c>
      <c r="W189" s="31"/>
      <c r="X189" s="29">
        <v>2016</v>
      </c>
      <c r="Y189" s="27"/>
    </row>
    <row r="190" spans="2:25" ht="50.25" customHeight="1">
      <c r="B190" s="27" t="s">
        <v>1347</v>
      </c>
      <c r="C190" s="86" t="s">
        <v>225</v>
      </c>
      <c r="D190" s="35" t="s">
        <v>1252</v>
      </c>
      <c r="E190" s="28" t="s">
        <v>1253</v>
      </c>
      <c r="F190" s="28" t="s">
        <v>1254</v>
      </c>
      <c r="G190" s="28" t="s">
        <v>1259</v>
      </c>
      <c r="H190" s="29" t="s">
        <v>96</v>
      </c>
      <c r="I190" s="27">
        <v>0</v>
      </c>
      <c r="J190" s="27">
        <v>711000000</v>
      </c>
      <c r="K190" s="27" t="s">
        <v>274</v>
      </c>
      <c r="L190" s="29" t="s">
        <v>138</v>
      </c>
      <c r="M190" s="73" t="s">
        <v>54</v>
      </c>
      <c r="N190" s="29" t="s">
        <v>30</v>
      </c>
      <c r="O190" s="27" t="s">
        <v>267</v>
      </c>
      <c r="P190" s="75" t="s">
        <v>31</v>
      </c>
      <c r="Q190" s="109" t="s">
        <v>99</v>
      </c>
      <c r="R190" s="71" t="s">
        <v>100</v>
      </c>
      <c r="S190" s="83">
        <v>2</v>
      </c>
      <c r="T190" s="30">
        <v>25000</v>
      </c>
      <c r="U190" s="30">
        <f aca="true" t="shared" si="17" ref="U190:U197">T190*S190</f>
        <v>50000</v>
      </c>
      <c r="V190" s="30">
        <f aca="true" t="shared" si="18" ref="V190:V197">T190*S190*1.12</f>
        <v>56000.00000000001</v>
      </c>
      <c r="W190" s="31"/>
      <c r="X190" s="29">
        <v>2016</v>
      </c>
      <c r="Y190" s="27"/>
    </row>
    <row r="191" spans="2:25" ht="50.25" customHeight="1">
      <c r="B191" s="27" t="s">
        <v>1348</v>
      </c>
      <c r="C191" s="86" t="s">
        <v>225</v>
      </c>
      <c r="D191" s="35" t="s">
        <v>1305</v>
      </c>
      <c r="E191" s="28" t="s">
        <v>1306</v>
      </c>
      <c r="F191" s="28" t="s">
        <v>1307</v>
      </c>
      <c r="G191" s="28" t="s">
        <v>670</v>
      </c>
      <c r="H191" s="29" t="s">
        <v>96</v>
      </c>
      <c r="I191" s="27">
        <v>0</v>
      </c>
      <c r="J191" s="27">
        <v>711000000</v>
      </c>
      <c r="K191" s="27" t="s">
        <v>274</v>
      </c>
      <c r="L191" s="29" t="s">
        <v>138</v>
      </c>
      <c r="M191" s="73" t="s">
        <v>54</v>
      </c>
      <c r="N191" s="29" t="s">
        <v>30</v>
      </c>
      <c r="O191" s="27" t="s">
        <v>267</v>
      </c>
      <c r="P191" s="75" t="s">
        <v>31</v>
      </c>
      <c r="Q191" s="109" t="s">
        <v>99</v>
      </c>
      <c r="R191" s="71" t="s">
        <v>100</v>
      </c>
      <c r="S191" s="83">
        <v>1</v>
      </c>
      <c r="T191" s="30">
        <v>80000</v>
      </c>
      <c r="U191" s="30">
        <f t="shared" si="17"/>
        <v>80000</v>
      </c>
      <c r="V191" s="30">
        <f t="shared" si="18"/>
        <v>89600.00000000001</v>
      </c>
      <c r="W191" s="31"/>
      <c r="X191" s="29">
        <v>2016</v>
      </c>
      <c r="Y191" s="27"/>
    </row>
    <row r="192" spans="2:25" ht="50.25" customHeight="1">
      <c r="B192" s="27" t="s">
        <v>608</v>
      </c>
      <c r="C192" s="86" t="s">
        <v>225</v>
      </c>
      <c r="D192" s="35" t="s">
        <v>1255</v>
      </c>
      <c r="E192" s="28" t="s">
        <v>1256</v>
      </c>
      <c r="F192" s="28" t="s">
        <v>1257</v>
      </c>
      <c r="G192" s="28" t="s">
        <v>1258</v>
      </c>
      <c r="H192" s="83" t="s">
        <v>96</v>
      </c>
      <c r="I192" s="27">
        <v>0</v>
      </c>
      <c r="J192" s="83">
        <v>711000000</v>
      </c>
      <c r="K192" s="27" t="s">
        <v>274</v>
      </c>
      <c r="L192" s="29" t="s">
        <v>138</v>
      </c>
      <c r="M192" s="83" t="s">
        <v>54</v>
      </c>
      <c r="N192" s="83" t="s">
        <v>30</v>
      </c>
      <c r="O192" s="27" t="s">
        <v>267</v>
      </c>
      <c r="P192" s="83" t="s">
        <v>31</v>
      </c>
      <c r="Q192" s="109" t="s">
        <v>99</v>
      </c>
      <c r="R192" s="71" t="s">
        <v>100</v>
      </c>
      <c r="S192" s="83">
        <v>1</v>
      </c>
      <c r="T192" s="30">
        <v>100000</v>
      </c>
      <c r="U192" s="30">
        <f t="shared" si="17"/>
        <v>100000</v>
      </c>
      <c r="V192" s="30">
        <f t="shared" si="18"/>
        <v>112000.00000000001</v>
      </c>
      <c r="W192" s="31"/>
      <c r="X192" s="29">
        <v>2016</v>
      </c>
      <c r="Y192" s="27"/>
    </row>
    <row r="193" spans="2:25" ht="50.25" customHeight="1">
      <c r="B193" s="27" t="s">
        <v>609</v>
      </c>
      <c r="C193" s="86" t="s">
        <v>225</v>
      </c>
      <c r="D193" s="28" t="s">
        <v>1377</v>
      </c>
      <c r="E193" s="28" t="s">
        <v>1291</v>
      </c>
      <c r="F193" s="28" t="s">
        <v>1378</v>
      </c>
      <c r="G193" s="28" t="s">
        <v>1292</v>
      </c>
      <c r="H193" s="83" t="s">
        <v>96</v>
      </c>
      <c r="I193" s="27">
        <v>0</v>
      </c>
      <c r="J193" s="83">
        <v>711000000</v>
      </c>
      <c r="K193" s="27" t="s">
        <v>274</v>
      </c>
      <c r="L193" s="29" t="s">
        <v>138</v>
      </c>
      <c r="M193" s="83" t="s">
        <v>54</v>
      </c>
      <c r="N193" s="83" t="s">
        <v>30</v>
      </c>
      <c r="O193" s="27" t="s">
        <v>267</v>
      </c>
      <c r="P193" s="83" t="s">
        <v>31</v>
      </c>
      <c r="Q193" s="109" t="s">
        <v>1382</v>
      </c>
      <c r="R193" s="71" t="s">
        <v>1375</v>
      </c>
      <c r="S193" s="83">
        <v>1</v>
      </c>
      <c r="T193" s="30">
        <v>90000</v>
      </c>
      <c r="U193" s="30">
        <f t="shared" si="17"/>
        <v>90000</v>
      </c>
      <c r="V193" s="30">
        <f t="shared" si="18"/>
        <v>100800.00000000001</v>
      </c>
      <c r="W193" s="31"/>
      <c r="X193" s="29">
        <v>2016</v>
      </c>
      <c r="Y193" s="27"/>
    </row>
    <row r="194" spans="2:25" ht="50.25" customHeight="1">
      <c r="B194" s="27" t="s">
        <v>610</v>
      </c>
      <c r="C194" s="86" t="s">
        <v>225</v>
      </c>
      <c r="D194" s="35" t="s">
        <v>1260</v>
      </c>
      <c r="E194" s="28" t="s">
        <v>1261</v>
      </c>
      <c r="F194" s="28" t="s">
        <v>1262</v>
      </c>
      <c r="G194" s="28" t="s">
        <v>1263</v>
      </c>
      <c r="H194" s="29" t="s">
        <v>96</v>
      </c>
      <c r="I194" s="27">
        <v>0</v>
      </c>
      <c r="J194" s="27">
        <v>711000000</v>
      </c>
      <c r="K194" s="27" t="s">
        <v>274</v>
      </c>
      <c r="L194" s="29" t="s">
        <v>138</v>
      </c>
      <c r="M194" s="73" t="s">
        <v>54</v>
      </c>
      <c r="N194" s="29" t="s">
        <v>30</v>
      </c>
      <c r="O194" s="27" t="s">
        <v>267</v>
      </c>
      <c r="P194" s="75" t="s">
        <v>31</v>
      </c>
      <c r="Q194" s="109" t="s">
        <v>99</v>
      </c>
      <c r="R194" s="71" t="s">
        <v>100</v>
      </c>
      <c r="S194" s="83">
        <v>1</v>
      </c>
      <c r="T194" s="30">
        <v>10000</v>
      </c>
      <c r="U194" s="30">
        <f t="shared" si="17"/>
        <v>10000</v>
      </c>
      <c r="V194" s="30">
        <f t="shared" si="18"/>
        <v>11200.000000000002</v>
      </c>
      <c r="W194" s="31"/>
      <c r="X194" s="29">
        <v>2016</v>
      </c>
      <c r="Y194" s="27"/>
    </row>
    <row r="195" spans="2:25" ht="50.25" customHeight="1">
      <c r="B195" s="27" t="s">
        <v>611</v>
      </c>
      <c r="C195" s="86" t="s">
        <v>225</v>
      </c>
      <c r="D195" s="35" t="s">
        <v>1245</v>
      </c>
      <c r="E195" s="28" t="s">
        <v>1246</v>
      </c>
      <c r="F195" s="28" t="s">
        <v>1247</v>
      </c>
      <c r="G195" s="28" t="s">
        <v>1264</v>
      </c>
      <c r="H195" s="29" t="s">
        <v>96</v>
      </c>
      <c r="I195" s="27">
        <v>0</v>
      </c>
      <c r="J195" s="27">
        <v>711000000</v>
      </c>
      <c r="K195" s="27" t="s">
        <v>274</v>
      </c>
      <c r="L195" s="29" t="s">
        <v>138</v>
      </c>
      <c r="M195" s="73" t="s">
        <v>54</v>
      </c>
      <c r="N195" s="29" t="s">
        <v>30</v>
      </c>
      <c r="O195" s="27" t="s">
        <v>267</v>
      </c>
      <c r="P195" s="75" t="s">
        <v>31</v>
      </c>
      <c r="Q195" s="109" t="s">
        <v>99</v>
      </c>
      <c r="R195" s="71" t="s">
        <v>100</v>
      </c>
      <c r="S195" s="83">
        <v>120</v>
      </c>
      <c r="T195" s="30">
        <v>2000</v>
      </c>
      <c r="U195" s="30">
        <f t="shared" si="17"/>
        <v>240000</v>
      </c>
      <c r="V195" s="30">
        <f t="shared" si="18"/>
        <v>268800</v>
      </c>
      <c r="W195" s="31"/>
      <c r="X195" s="29">
        <v>2016</v>
      </c>
      <c r="Y195" s="27"/>
    </row>
    <row r="196" spans="2:25" ht="50.25" customHeight="1">
      <c r="B196" s="27" t="s">
        <v>612</v>
      </c>
      <c r="C196" s="86" t="s">
        <v>225</v>
      </c>
      <c r="D196" s="35" t="s">
        <v>1265</v>
      </c>
      <c r="E196" s="28" t="s">
        <v>1266</v>
      </c>
      <c r="F196" s="28" t="s">
        <v>1267</v>
      </c>
      <c r="G196" s="28" t="s">
        <v>1268</v>
      </c>
      <c r="H196" s="29" t="s">
        <v>96</v>
      </c>
      <c r="I196" s="27">
        <v>0</v>
      </c>
      <c r="J196" s="27">
        <v>711000000</v>
      </c>
      <c r="K196" s="27" t="s">
        <v>274</v>
      </c>
      <c r="L196" s="29" t="s">
        <v>138</v>
      </c>
      <c r="M196" s="73" t="s">
        <v>54</v>
      </c>
      <c r="N196" s="29" t="s">
        <v>30</v>
      </c>
      <c r="O196" s="27" t="s">
        <v>267</v>
      </c>
      <c r="P196" s="75" t="s">
        <v>31</v>
      </c>
      <c r="Q196" s="109" t="s">
        <v>99</v>
      </c>
      <c r="R196" s="71" t="s">
        <v>100</v>
      </c>
      <c r="S196" s="83">
        <v>1</v>
      </c>
      <c r="T196" s="30">
        <v>6000</v>
      </c>
      <c r="U196" s="30">
        <f t="shared" si="17"/>
        <v>6000</v>
      </c>
      <c r="V196" s="30">
        <f t="shared" si="18"/>
        <v>6720.000000000001</v>
      </c>
      <c r="W196" s="31"/>
      <c r="X196" s="29">
        <v>2016</v>
      </c>
      <c r="Y196" s="27"/>
    </row>
    <row r="197" spans="2:25" ht="50.25" customHeight="1">
      <c r="B197" s="27" t="s">
        <v>613</v>
      </c>
      <c r="C197" s="86" t="s">
        <v>225</v>
      </c>
      <c r="D197" s="35" t="s">
        <v>1357</v>
      </c>
      <c r="E197" s="35" t="s">
        <v>1358</v>
      </c>
      <c r="F197" s="35" t="s">
        <v>1359</v>
      </c>
      <c r="G197" s="35" t="s">
        <v>1360</v>
      </c>
      <c r="H197" s="29" t="s">
        <v>96</v>
      </c>
      <c r="I197" s="27">
        <v>0</v>
      </c>
      <c r="J197" s="27">
        <v>711000000</v>
      </c>
      <c r="K197" s="27" t="s">
        <v>274</v>
      </c>
      <c r="L197" s="29" t="s">
        <v>138</v>
      </c>
      <c r="M197" s="73" t="s">
        <v>54</v>
      </c>
      <c r="N197" s="29" t="s">
        <v>30</v>
      </c>
      <c r="O197" s="27" t="s">
        <v>267</v>
      </c>
      <c r="P197" s="75" t="s">
        <v>31</v>
      </c>
      <c r="Q197" s="109" t="s">
        <v>99</v>
      </c>
      <c r="R197" s="71" t="s">
        <v>100</v>
      </c>
      <c r="S197" s="83">
        <v>1</v>
      </c>
      <c r="T197" s="30">
        <v>5000</v>
      </c>
      <c r="U197" s="30">
        <f t="shared" si="17"/>
        <v>5000</v>
      </c>
      <c r="V197" s="30">
        <f t="shared" si="18"/>
        <v>5600.000000000001</v>
      </c>
      <c r="W197" s="31"/>
      <c r="X197" s="29">
        <v>2016</v>
      </c>
      <c r="Y197" s="27"/>
    </row>
    <row r="198" spans="2:25" ht="50.25" customHeight="1">
      <c r="B198" s="27" t="s">
        <v>614</v>
      </c>
      <c r="C198" s="86" t="s">
        <v>225</v>
      </c>
      <c r="D198" s="35" t="s">
        <v>1272</v>
      </c>
      <c r="E198" s="35" t="s">
        <v>1270</v>
      </c>
      <c r="F198" s="35" t="s">
        <v>1273</v>
      </c>
      <c r="G198" s="35" t="s">
        <v>671</v>
      </c>
      <c r="H198" s="29" t="s">
        <v>96</v>
      </c>
      <c r="I198" s="27">
        <v>0</v>
      </c>
      <c r="J198" s="27">
        <v>711000000</v>
      </c>
      <c r="K198" s="27" t="s">
        <v>274</v>
      </c>
      <c r="L198" s="29" t="s">
        <v>138</v>
      </c>
      <c r="M198" s="73" t="s">
        <v>54</v>
      </c>
      <c r="N198" s="29" t="s">
        <v>30</v>
      </c>
      <c r="O198" s="27" t="s">
        <v>267</v>
      </c>
      <c r="P198" s="75" t="s">
        <v>31</v>
      </c>
      <c r="Q198" s="109" t="s">
        <v>99</v>
      </c>
      <c r="R198" s="71" t="s">
        <v>100</v>
      </c>
      <c r="S198" s="83">
        <v>10</v>
      </c>
      <c r="T198" s="30">
        <v>5000</v>
      </c>
      <c r="U198" s="30">
        <f aca="true" t="shared" si="19" ref="U198:U204">T198*S198</f>
        <v>50000</v>
      </c>
      <c r="V198" s="30">
        <f aca="true" t="shared" si="20" ref="V198:V204">T198*S198*1.12</f>
        <v>56000.00000000001</v>
      </c>
      <c r="W198" s="31"/>
      <c r="X198" s="29">
        <v>2016</v>
      </c>
      <c r="Y198" s="27"/>
    </row>
    <row r="199" spans="2:25" ht="50.25" customHeight="1">
      <c r="B199" s="27" t="s">
        <v>615</v>
      </c>
      <c r="C199" s="86" t="s">
        <v>225</v>
      </c>
      <c r="D199" s="35" t="s">
        <v>1269</v>
      </c>
      <c r="E199" s="35" t="s">
        <v>1270</v>
      </c>
      <c r="F199" s="35" t="s">
        <v>1271</v>
      </c>
      <c r="G199" s="35" t="s">
        <v>672</v>
      </c>
      <c r="H199" s="29" t="s">
        <v>96</v>
      </c>
      <c r="I199" s="27">
        <v>0</v>
      </c>
      <c r="J199" s="27">
        <v>711000000</v>
      </c>
      <c r="K199" s="27" t="s">
        <v>274</v>
      </c>
      <c r="L199" s="29" t="s">
        <v>138</v>
      </c>
      <c r="M199" s="73" t="s">
        <v>54</v>
      </c>
      <c r="N199" s="29" t="s">
        <v>30</v>
      </c>
      <c r="O199" s="27" t="s">
        <v>267</v>
      </c>
      <c r="P199" s="75" t="s">
        <v>31</v>
      </c>
      <c r="Q199" s="109" t="s">
        <v>99</v>
      </c>
      <c r="R199" s="71" t="s">
        <v>100</v>
      </c>
      <c r="S199" s="83">
        <v>10</v>
      </c>
      <c r="T199" s="30">
        <v>5000</v>
      </c>
      <c r="U199" s="30">
        <f t="shared" si="19"/>
        <v>50000</v>
      </c>
      <c r="V199" s="30">
        <f t="shared" si="20"/>
        <v>56000.00000000001</v>
      </c>
      <c r="W199" s="31"/>
      <c r="X199" s="29">
        <v>2016</v>
      </c>
      <c r="Y199" s="27"/>
    </row>
    <row r="200" spans="2:25" ht="50.25" customHeight="1">
      <c r="B200" s="27" t="s">
        <v>616</v>
      </c>
      <c r="C200" s="86" t="s">
        <v>225</v>
      </c>
      <c r="D200" s="35" t="s">
        <v>1285</v>
      </c>
      <c r="E200" s="28" t="s">
        <v>1286</v>
      </c>
      <c r="F200" s="28" t="s">
        <v>1287</v>
      </c>
      <c r="G200" s="28" t="s">
        <v>673</v>
      </c>
      <c r="H200" s="29" t="s">
        <v>96</v>
      </c>
      <c r="I200" s="27">
        <v>0</v>
      </c>
      <c r="J200" s="27">
        <v>711000000</v>
      </c>
      <c r="K200" s="27" t="s">
        <v>274</v>
      </c>
      <c r="L200" s="29" t="s">
        <v>138</v>
      </c>
      <c r="M200" s="73" t="s">
        <v>54</v>
      </c>
      <c r="N200" s="29" t="s">
        <v>30</v>
      </c>
      <c r="O200" s="27" t="s">
        <v>267</v>
      </c>
      <c r="P200" s="75" t="s">
        <v>31</v>
      </c>
      <c r="Q200" s="109" t="s">
        <v>1382</v>
      </c>
      <c r="R200" s="71" t="s">
        <v>1375</v>
      </c>
      <c r="S200" s="83">
        <v>1</v>
      </c>
      <c r="T200" s="30">
        <v>60000</v>
      </c>
      <c r="U200" s="30">
        <f t="shared" si="19"/>
        <v>60000</v>
      </c>
      <c r="V200" s="30">
        <f t="shared" si="20"/>
        <v>67200</v>
      </c>
      <c r="W200" s="31"/>
      <c r="X200" s="29">
        <v>2016</v>
      </c>
      <c r="Y200" s="27"/>
    </row>
    <row r="201" spans="2:25" ht="50.25" customHeight="1">
      <c r="B201" s="27" t="s">
        <v>617</v>
      </c>
      <c r="C201" s="86" t="s">
        <v>225</v>
      </c>
      <c r="D201" s="35" t="s">
        <v>1281</v>
      </c>
      <c r="E201" s="28" t="s">
        <v>1282</v>
      </c>
      <c r="F201" s="28" t="s">
        <v>1283</v>
      </c>
      <c r="G201" s="28" t="s">
        <v>1284</v>
      </c>
      <c r="H201" s="29" t="s">
        <v>96</v>
      </c>
      <c r="I201" s="27">
        <v>0</v>
      </c>
      <c r="J201" s="27">
        <v>711000000</v>
      </c>
      <c r="K201" s="27" t="s">
        <v>274</v>
      </c>
      <c r="L201" s="29" t="s">
        <v>138</v>
      </c>
      <c r="M201" s="73" t="s">
        <v>54</v>
      </c>
      <c r="N201" s="29" t="s">
        <v>30</v>
      </c>
      <c r="O201" s="27" t="s">
        <v>267</v>
      </c>
      <c r="P201" s="75" t="s">
        <v>31</v>
      </c>
      <c r="Q201" s="109" t="s">
        <v>99</v>
      </c>
      <c r="R201" s="71" t="s">
        <v>100</v>
      </c>
      <c r="S201" s="83">
        <v>1</v>
      </c>
      <c r="T201" s="30">
        <v>10000</v>
      </c>
      <c r="U201" s="30">
        <f t="shared" si="19"/>
        <v>10000</v>
      </c>
      <c r="V201" s="30">
        <f t="shared" si="20"/>
        <v>11200.000000000002</v>
      </c>
      <c r="W201" s="31"/>
      <c r="X201" s="29">
        <v>2016</v>
      </c>
      <c r="Y201" s="27"/>
    </row>
    <row r="202" spans="2:25" ht="50.25" customHeight="1">
      <c r="B202" s="27" t="s">
        <v>618</v>
      </c>
      <c r="C202" s="86" t="s">
        <v>225</v>
      </c>
      <c r="D202" s="35" t="s">
        <v>1248</v>
      </c>
      <c r="E202" s="28" t="s">
        <v>1249</v>
      </c>
      <c r="F202" s="28" t="s">
        <v>1250</v>
      </c>
      <c r="G202" s="28" t="s">
        <v>1251</v>
      </c>
      <c r="H202" s="29" t="s">
        <v>96</v>
      </c>
      <c r="I202" s="27">
        <v>0</v>
      </c>
      <c r="J202" s="27">
        <v>711000000</v>
      </c>
      <c r="K202" s="27" t="s">
        <v>274</v>
      </c>
      <c r="L202" s="29" t="s">
        <v>138</v>
      </c>
      <c r="M202" s="73" t="s">
        <v>54</v>
      </c>
      <c r="N202" s="29" t="s">
        <v>30</v>
      </c>
      <c r="O202" s="27" t="s">
        <v>267</v>
      </c>
      <c r="P202" s="75" t="s">
        <v>31</v>
      </c>
      <c r="Q202" s="109" t="s">
        <v>99</v>
      </c>
      <c r="R202" s="71" t="s">
        <v>100</v>
      </c>
      <c r="S202" s="83">
        <v>2</v>
      </c>
      <c r="T202" s="30">
        <v>20000</v>
      </c>
      <c r="U202" s="30">
        <f t="shared" si="19"/>
        <v>40000</v>
      </c>
      <c r="V202" s="30">
        <f t="shared" si="20"/>
        <v>44800.00000000001</v>
      </c>
      <c r="W202" s="31"/>
      <c r="X202" s="29">
        <v>2016</v>
      </c>
      <c r="Y202" s="27"/>
    </row>
    <row r="203" spans="2:25" ht="50.25" customHeight="1">
      <c r="B203" s="27" t="s">
        <v>619</v>
      </c>
      <c r="C203" s="86" t="s">
        <v>225</v>
      </c>
      <c r="D203" s="35" t="s">
        <v>1288</v>
      </c>
      <c r="E203" s="28" t="s">
        <v>1289</v>
      </c>
      <c r="F203" s="28" t="s">
        <v>1290</v>
      </c>
      <c r="G203" s="28" t="s">
        <v>674</v>
      </c>
      <c r="H203" s="29" t="s">
        <v>96</v>
      </c>
      <c r="I203" s="27">
        <v>0</v>
      </c>
      <c r="J203" s="27">
        <v>711000000</v>
      </c>
      <c r="K203" s="27" t="s">
        <v>274</v>
      </c>
      <c r="L203" s="29" t="s">
        <v>138</v>
      </c>
      <c r="M203" s="73" t="s">
        <v>54</v>
      </c>
      <c r="N203" s="29" t="s">
        <v>30</v>
      </c>
      <c r="O203" s="27" t="s">
        <v>267</v>
      </c>
      <c r="P203" s="75" t="s">
        <v>31</v>
      </c>
      <c r="Q203" s="109" t="s">
        <v>99</v>
      </c>
      <c r="R203" s="71" t="s">
        <v>100</v>
      </c>
      <c r="S203" s="83">
        <v>1</v>
      </c>
      <c r="T203" s="30">
        <v>70000</v>
      </c>
      <c r="U203" s="30">
        <f t="shared" si="19"/>
        <v>70000</v>
      </c>
      <c r="V203" s="30">
        <f t="shared" si="20"/>
        <v>78400.00000000001</v>
      </c>
      <c r="W203" s="31"/>
      <c r="X203" s="29">
        <v>2016</v>
      </c>
      <c r="Y203" s="27"/>
    </row>
    <row r="204" spans="2:25" ht="50.25" customHeight="1">
      <c r="B204" s="27" t="s">
        <v>620</v>
      </c>
      <c r="C204" s="86" t="s">
        <v>225</v>
      </c>
      <c r="D204" s="35" t="s">
        <v>1293</v>
      </c>
      <c r="E204" s="28" t="s">
        <v>1294</v>
      </c>
      <c r="F204" s="28" t="s">
        <v>1295</v>
      </c>
      <c r="G204" s="28" t="s">
        <v>1296</v>
      </c>
      <c r="H204" s="29" t="s">
        <v>96</v>
      </c>
      <c r="I204" s="27">
        <v>0</v>
      </c>
      <c r="J204" s="27">
        <v>711000000</v>
      </c>
      <c r="K204" s="27" t="s">
        <v>274</v>
      </c>
      <c r="L204" s="29" t="s">
        <v>138</v>
      </c>
      <c r="M204" s="73" t="s">
        <v>54</v>
      </c>
      <c r="N204" s="29" t="s">
        <v>30</v>
      </c>
      <c r="O204" s="27" t="s">
        <v>267</v>
      </c>
      <c r="P204" s="75" t="s">
        <v>31</v>
      </c>
      <c r="Q204" s="109" t="s">
        <v>99</v>
      </c>
      <c r="R204" s="71" t="s">
        <v>100</v>
      </c>
      <c r="S204" s="83">
        <v>1</v>
      </c>
      <c r="T204" s="30">
        <v>600000</v>
      </c>
      <c r="U204" s="30">
        <f t="shared" si="19"/>
        <v>600000</v>
      </c>
      <c r="V204" s="30">
        <f t="shared" si="20"/>
        <v>672000.0000000001</v>
      </c>
      <c r="W204" s="31"/>
      <c r="X204" s="29">
        <v>2016</v>
      </c>
      <c r="Y204" s="27"/>
    </row>
    <row r="205" spans="2:25" ht="50.25" customHeight="1">
      <c r="B205" s="27" t="s">
        <v>621</v>
      </c>
      <c r="C205" s="86" t="s">
        <v>225</v>
      </c>
      <c r="D205" s="35" t="s">
        <v>1293</v>
      </c>
      <c r="E205" s="28" t="s">
        <v>1294</v>
      </c>
      <c r="F205" s="28" t="s">
        <v>1295</v>
      </c>
      <c r="G205" s="28" t="s">
        <v>1297</v>
      </c>
      <c r="H205" s="29" t="s">
        <v>96</v>
      </c>
      <c r="I205" s="27">
        <v>0</v>
      </c>
      <c r="J205" s="27">
        <v>711000000</v>
      </c>
      <c r="K205" s="27" t="s">
        <v>274</v>
      </c>
      <c r="L205" s="29" t="s">
        <v>138</v>
      </c>
      <c r="M205" s="73" t="s">
        <v>54</v>
      </c>
      <c r="N205" s="29" t="s">
        <v>30</v>
      </c>
      <c r="O205" s="27" t="s">
        <v>267</v>
      </c>
      <c r="P205" s="75" t="s">
        <v>31</v>
      </c>
      <c r="Q205" s="109" t="s">
        <v>99</v>
      </c>
      <c r="R205" s="71" t="s">
        <v>100</v>
      </c>
      <c r="S205" s="83">
        <v>1</v>
      </c>
      <c r="T205" s="30">
        <v>600000</v>
      </c>
      <c r="U205" s="30">
        <f aca="true" t="shared" si="21" ref="U205:U215">T205*S205</f>
        <v>600000</v>
      </c>
      <c r="V205" s="30">
        <f aca="true" t="shared" si="22" ref="V205:V215">T205*S205*1.12</f>
        <v>672000.0000000001</v>
      </c>
      <c r="W205" s="31"/>
      <c r="X205" s="29">
        <v>2016</v>
      </c>
      <c r="Y205" s="27"/>
    </row>
    <row r="206" spans="2:25" ht="50.25" customHeight="1">
      <c r="B206" s="27" t="s">
        <v>622</v>
      </c>
      <c r="C206" s="86" t="s">
        <v>225</v>
      </c>
      <c r="D206" s="35" t="s">
        <v>1298</v>
      </c>
      <c r="E206" s="28" t="s">
        <v>1294</v>
      </c>
      <c r="F206" s="28" t="s">
        <v>1299</v>
      </c>
      <c r="G206" s="28" t="s">
        <v>1300</v>
      </c>
      <c r="H206" s="29" t="s">
        <v>96</v>
      </c>
      <c r="I206" s="27">
        <v>0</v>
      </c>
      <c r="J206" s="27">
        <v>711000000</v>
      </c>
      <c r="K206" s="27" t="s">
        <v>274</v>
      </c>
      <c r="L206" s="29" t="s">
        <v>138</v>
      </c>
      <c r="M206" s="73" t="s">
        <v>54</v>
      </c>
      <c r="N206" s="29" t="s">
        <v>30</v>
      </c>
      <c r="O206" s="27" t="s">
        <v>267</v>
      </c>
      <c r="P206" s="75" t="s">
        <v>31</v>
      </c>
      <c r="Q206" s="109" t="s">
        <v>99</v>
      </c>
      <c r="R206" s="71" t="s">
        <v>100</v>
      </c>
      <c r="S206" s="83">
        <v>1</v>
      </c>
      <c r="T206" s="30">
        <v>400000</v>
      </c>
      <c r="U206" s="30">
        <f t="shared" si="21"/>
        <v>400000</v>
      </c>
      <c r="V206" s="30">
        <f t="shared" si="22"/>
        <v>448000.00000000006</v>
      </c>
      <c r="W206" s="31"/>
      <c r="X206" s="29">
        <v>2016</v>
      </c>
      <c r="Y206" s="27"/>
    </row>
    <row r="207" spans="2:25" ht="50.25" customHeight="1">
      <c r="B207" s="27" t="s">
        <v>623</v>
      </c>
      <c r="C207" s="86" t="s">
        <v>225</v>
      </c>
      <c r="D207" s="35" t="s">
        <v>1223</v>
      </c>
      <c r="E207" s="28" t="s">
        <v>1224</v>
      </c>
      <c r="F207" s="28" t="s">
        <v>1225</v>
      </c>
      <c r="G207" s="28" t="s">
        <v>1226</v>
      </c>
      <c r="H207" s="29" t="s">
        <v>96</v>
      </c>
      <c r="I207" s="27">
        <v>0</v>
      </c>
      <c r="J207" s="27">
        <v>711000000</v>
      </c>
      <c r="K207" s="27" t="s">
        <v>274</v>
      </c>
      <c r="L207" s="29" t="s">
        <v>138</v>
      </c>
      <c r="M207" s="73" t="s">
        <v>54</v>
      </c>
      <c r="N207" s="29" t="s">
        <v>30</v>
      </c>
      <c r="O207" s="27" t="s">
        <v>267</v>
      </c>
      <c r="P207" s="75" t="s">
        <v>31</v>
      </c>
      <c r="Q207" s="109" t="s">
        <v>99</v>
      </c>
      <c r="R207" s="71" t="s">
        <v>100</v>
      </c>
      <c r="S207" s="83">
        <v>1</v>
      </c>
      <c r="T207" s="30">
        <v>80000</v>
      </c>
      <c r="U207" s="30">
        <f t="shared" si="21"/>
        <v>80000</v>
      </c>
      <c r="V207" s="30">
        <f t="shared" si="22"/>
        <v>89600.00000000001</v>
      </c>
      <c r="W207" s="31"/>
      <c r="X207" s="29">
        <v>2016</v>
      </c>
      <c r="Y207" s="27"/>
    </row>
    <row r="208" spans="2:25" ht="50.25" customHeight="1">
      <c r="B208" s="27" t="s">
        <v>624</v>
      </c>
      <c r="C208" s="86" t="s">
        <v>225</v>
      </c>
      <c r="D208" s="35" t="s">
        <v>1308</v>
      </c>
      <c r="E208" s="28" t="s">
        <v>1309</v>
      </c>
      <c r="F208" s="28" t="s">
        <v>1310</v>
      </c>
      <c r="G208" s="28" t="s">
        <v>1301</v>
      </c>
      <c r="H208" s="29" t="s">
        <v>96</v>
      </c>
      <c r="I208" s="27">
        <v>0</v>
      </c>
      <c r="J208" s="27">
        <v>711000000</v>
      </c>
      <c r="K208" s="27" t="s">
        <v>274</v>
      </c>
      <c r="L208" s="29" t="s">
        <v>138</v>
      </c>
      <c r="M208" s="73" t="s">
        <v>54</v>
      </c>
      <c r="N208" s="29" t="s">
        <v>30</v>
      </c>
      <c r="O208" s="27" t="s">
        <v>267</v>
      </c>
      <c r="P208" s="75" t="s">
        <v>31</v>
      </c>
      <c r="Q208" s="109" t="s">
        <v>1227</v>
      </c>
      <c r="R208" s="71" t="s">
        <v>1228</v>
      </c>
      <c r="S208" s="83">
        <v>2</v>
      </c>
      <c r="T208" s="30">
        <v>75000</v>
      </c>
      <c r="U208" s="30">
        <f t="shared" si="21"/>
        <v>150000</v>
      </c>
      <c r="V208" s="30">
        <f t="shared" si="22"/>
        <v>168000.00000000003</v>
      </c>
      <c r="W208" s="31"/>
      <c r="X208" s="29">
        <v>2016</v>
      </c>
      <c r="Y208" s="27"/>
    </row>
    <row r="209" spans="2:25" ht="50.25" customHeight="1">
      <c r="B209" s="27" t="s">
        <v>625</v>
      </c>
      <c r="C209" s="86" t="s">
        <v>225</v>
      </c>
      <c r="D209" s="35" t="s">
        <v>1220</v>
      </c>
      <c r="E209" s="28" t="s">
        <v>1221</v>
      </c>
      <c r="F209" s="28" t="s">
        <v>1222</v>
      </c>
      <c r="G209" s="28" t="s">
        <v>677</v>
      </c>
      <c r="H209" s="29" t="s">
        <v>96</v>
      </c>
      <c r="I209" s="27">
        <v>0</v>
      </c>
      <c r="J209" s="27">
        <v>711000000</v>
      </c>
      <c r="K209" s="27" t="s">
        <v>274</v>
      </c>
      <c r="L209" s="29" t="s">
        <v>138</v>
      </c>
      <c r="M209" s="73" t="s">
        <v>54</v>
      </c>
      <c r="N209" s="29" t="s">
        <v>30</v>
      </c>
      <c r="O209" s="27" t="s">
        <v>267</v>
      </c>
      <c r="P209" s="75" t="s">
        <v>31</v>
      </c>
      <c r="Q209" s="109" t="s">
        <v>99</v>
      </c>
      <c r="R209" s="71" t="s">
        <v>100</v>
      </c>
      <c r="S209" s="83">
        <v>10</v>
      </c>
      <c r="T209" s="30">
        <v>1000</v>
      </c>
      <c r="U209" s="30">
        <f t="shared" si="21"/>
        <v>10000</v>
      </c>
      <c r="V209" s="30">
        <f t="shared" si="22"/>
        <v>11200.000000000002</v>
      </c>
      <c r="W209" s="31"/>
      <c r="X209" s="29">
        <v>2016</v>
      </c>
      <c r="Y209" s="27"/>
    </row>
    <row r="210" spans="2:25" ht="50.25" customHeight="1">
      <c r="B210" s="27" t="s">
        <v>626</v>
      </c>
      <c r="C210" s="86" t="s">
        <v>225</v>
      </c>
      <c r="D210" s="35" t="s">
        <v>1311</v>
      </c>
      <c r="E210" s="28" t="s">
        <v>1312</v>
      </c>
      <c r="F210" s="28" t="s">
        <v>1313</v>
      </c>
      <c r="G210" s="28" t="s">
        <v>1280</v>
      </c>
      <c r="H210" s="29" t="s">
        <v>96</v>
      </c>
      <c r="I210" s="27">
        <v>0</v>
      </c>
      <c r="J210" s="27">
        <v>711000000</v>
      </c>
      <c r="K210" s="27" t="s">
        <v>274</v>
      </c>
      <c r="L210" s="29" t="s">
        <v>138</v>
      </c>
      <c r="M210" s="73" t="s">
        <v>54</v>
      </c>
      <c r="N210" s="29" t="s">
        <v>30</v>
      </c>
      <c r="O210" s="27" t="s">
        <v>267</v>
      </c>
      <c r="P210" s="75" t="s">
        <v>31</v>
      </c>
      <c r="Q210" s="109" t="s">
        <v>1206</v>
      </c>
      <c r="R210" s="71" t="s">
        <v>1205</v>
      </c>
      <c r="S210" s="83">
        <v>20</v>
      </c>
      <c r="T210" s="30">
        <v>5000</v>
      </c>
      <c r="U210" s="30">
        <f t="shared" si="21"/>
        <v>100000</v>
      </c>
      <c r="V210" s="30">
        <f t="shared" si="22"/>
        <v>112000.00000000001</v>
      </c>
      <c r="W210" s="31"/>
      <c r="X210" s="29">
        <v>2016</v>
      </c>
      <c r="Y210" s="27"/>
    </row>
    <row r="211" spans="2:25" ht="50.25" customHeight="1">
      <c r="B211" s="27" t="s">
        <v>627</v>
      </c>
      <c r="C211" s="86" t="s">
        <v>225</v>
      </c>
      <c r="D211" s="35" t="s">
        <v>1311</v>
      </c>
      <c r="E211" s="28" t="s">
        <v>1312</v>
      </c>
      <c r="F211" s="28" t="s">
        <v>1313</v>
      </c>
      <c r="G211" s="28" t="s">
        <v>1280</v>
      </c>
      <c r="H211" s="29" t="s">
        <v>96</v>
      </c>
      <c r="I211" s="27">
        <v>0</v>
      </c>
      <c r="J211" s="27">
        <v>711000000</v>
      </c>
      <c r="K211" s="27" t="s">
        <v>274</v>
      </c>
      <c r="L211" s="29" t="s">
        <v>138</v>
      </c>
      <c r="M211" s="73" t="s">
        <v>54</v>
      </c>
      <c r="N211" s="29" t="s">
        <v>30</v>
      </c>
      <c r="O211" s="27" t="s">
        <v>267</v>
      </c>
      <c r="P211" s="75" t="s">
        <v>31</v>
      </c>
      <c r="Q211" s="109" t="s">
        <v>1206</v>
      </c>
      <c r="R211" s="71" t="s">
        <v>1205</v>
      </c>
      <c r="S211" s="83">
        <v>20</v>
      </c>
      <c r="T211" s="30">
        <v>5000</v>
      </c>
      <c r="U211" s="30">
        <f>T211*S211</f>
        <v>100000</v>
      </c>
      <c r="V211" s="30">
        <f>T211*S211*1.12</f>
        <v>112000.00000000001</v>
      </c>
      <c r="W211" s="31"/>
      <c r="X211" s="29">
        <v>2016</v>
      </c>
      <c r="Y211" s="27"/>
    </row>
    <row r="212" spans="2:25" ht="50.25" customHeight="1">
      <c r="B212" s="27" t="s">
        <v>628</v>
      </c>
      <c r="C212" s="86" t="s">
        <v>225</v>
      </c>
      <c r="D212" s="35" t="s">
        <v>1216</v>
      </c>
      <c r="E212" s="28" t="s">
        <v>1217</v>
      </c>
      <c r="F212" s="28" t="s">
        <v>1218</v>
      </c>
      <c r="G212" s="28" t="s">
        <v>1279</v>
      </c>
      <c r="H212" s="29" t="s">
        <v>96</v>
      </c>
      <c r="I212" s="27">
        <v>0</v>
      </c>
      <c r="J212" s="27">
        <v>711000000</v>
      </c>
      <c r="K212" s="27" t="s">
        <v>274</v>
      </c>
      <c r="L212" s="29" t="s">
        <v>138</v>
      </c>
      <c r="M212" s="73" t="s">
        <v>54</v>
      </c>
      <c r="N212" s="29" t="s">
        <v>30</v>
      </c>
      <c r="O212" s="27" t="s">
        <v>267</v>
      </c>
      <c r="P212" s="75" t="s">
        <v>31</v>
      </c>
      <c r="Q212" s="109" t="s">
        <v>1383</v>
      </c>
      <c r="R212" s="71" t="s">
        <v>1219</v>
      </c>
      <c r="S212" s="83">
        <v>10</v>
      </c>
      <c r="T212" s="30">
        <v>5000</v>
      </c>
      <c r="U212" s="30">
        <f t="shared" si="21"/>
        <v>50000</v>
      </c>
      <c r="V212" s="30">
        <f t="shared" si="22"/>
        <v>56000.00000000001</v>
      </c>
      <c r="W212" s="31"/>
      <c r="X212" s="29">
        <v>2016</v>
      </c>
      <c r="Y212" s="27"/>
    </row>
    <row r="213" spans="2:25" ht="50.25" customHeight="1">
      <c r="B213" s="27" t="s">
        <v>629</v>
      </c>
      <c r="C213" s="86" t="s">
        <v>225</v>
      </c>
      <c r="D213" s="35" t="s">
        <v>1213</v>
      </c>
      <c r="E213" s="28" t="s">
        <v>1214</v>
      </c>
      <c r="F213" s="28" t="s">
        <v>1215</v>
      </c>
      <c r="G213" s="28" t="s">
        <v>1278</v>
      </c>
      <c r="H213" s="29" t="s">
        <v>96</v>
      </c>
      <c r="I213" s="27">
        <v>0</v>
      </c>
      <c r="J213" s="27">
        <v>711000000</v>
      </c>
      <c r="K213" s="27" t="s">
        <v>274</v>
      </c>
      <c r="L213" s="29" t="s">
        <v>138</v>
      </c>
      <c r="M213" s="73" t="s">
        <v>54</v>
      </c>
      <c r="N213" s="29" t="s">
        <v>30</v>
      </c>
      <c r="O213" s="27" t="s">
        <v>267</v>
      </c>
      <c r="P213" s="75" t="s">
        <v>31</v>
      </c>
      <c r="Q213" s="109" t="s">
        <v>99</v>
      </c>
      <c r="R213" s="71" t="s">
        <v>100</v>
      </c>
      <c r="S213" s="83">
        <v>150</v>
      </c>
      <c r="T213" s="30">
        <v>130</v>
      </c>
      <c r="U213" s="30">
        <f t="shared" si="21"/>
        <v>19500</v>
      </c>
      <c r="V213" s="30">
        <f t="shared" si="22"/>
        <v>21840.000000000004</v>
      </c>
      <c r="W213" s="31"/>
      <c r="X213" s="29">
        <v>2016</v>
      </c>
      <c r="Y213" s="27"/>
    </row>
    <row r="214" spans="2:25" ht="50.25" customHeight="1">
      <c r="B214" s="27" t="s">
        <v>630</v>
      </c>
      <c r="C214" s="86" t="s">
        <v>225</v>
      </c>
      <c r="D214" s="35" t="s">
        <v>1210</v>
      </c>
      <c r="E214" s="28" t="s">
        <v>1211</v>
      </c>
      <c r="F214" s="28" t="s">
        <v>1212</v>
      </c>
      <c r="G214" s="28" t="s">
        <v>1277</v>
      </c>
      <c r="H214" s="29" t="s">
        <v>96</v>
      </c>
      <c r="I214" s="27">
        <v>0</v>
      </c>
      <c r="J214" s="27">
        <v>711000000</v>
      </c>
      <c r="K214" s="27" t="s">
        <v>274</v>
      </c>
      <c r="L214" s="29" t="s">
        <v>138</v>
      </c>
      <c r="M214" s="73" t="s">
        <v>54</v>
      </c>
      <c r="N214" s="29" t="s">
        <v>30</v>
      </c>
      <c r="O214" s="27" t="s">
        <v>267</v>
      </c>
      <c r="P214" s="75" t="s">
        <v>31</v>
      </c>
      <c r="Q214" s="109" t="s">
        <v>252</v>
      </c>
      <c r="R214" s="71" t="s">
        <v>127</v>
      </c>
      <c r="S214" s="83">
        <v>50</v>
      </c>
      <c r="T214" s="30">
        <v>400</v>
      </c>
      <c r="U214" s="30">
        <f t="shared" si="21"/>
        <v>20000</v>
      </c>
      <c r="V214" s="30">
        <f t="shared" si="22"/>
        <v>22400.000000000004</v>
      </c>
      <c r="W214" s="31"/>
      <c r="X214" s="29">
        <v>2016</v>
      </c>
      <c r="Y214" s="27"/>
    </row>
    <row r="215" spans="2:25" ht="50.25" customHeight="1">
      <c r="B215" s="27" t="s">
        <v>639</v>
      </c>
      <c r="C215" s="86" t="s">
        <v>225</v>
      </c>
      <c r="D215" s="35" t="s">
        <v>1207</v>
      </c>
      <c r="E215" s="28" t="s">
        <v>1208</v>
      </c>
      <c r="F215" s="28" t="s">
        <v>1209</v>
      </c>
      <c r="G215" s="28" t="s">
        <v>1276</v>
      </c>
      <c r="H215" s="29" t="s">
        <v>96</v>
      </c>
      <c r="I215" s="27">
        <v>0</v>
      </c>
      <c r="J215" s="27">
        <v>711000000</v>
      </c>
      <c r="K215" s="27" t="s">
        <v>274</v>
      </c>
      <c r="L215" s="29" t="s">
        <v>138</v>
      </c>
      <c r="M215" s="73" t="s">
        <v>54</v>
      </c>
      <c r="N215" s="29" t="s">
        <v>30</v>
      </c>
      <c r="O215" s="27" t="s">
        <v>267</v>
      </c>
      <c r="P215" s="75" t="s">
        <v>31</v>
      </c>
      <c r="Q215" s="109" t="s">
        <v>99</v>
      </c>
      <c r="R215" s="71" t="s">
        <v>100</v>
      </c>
      <c r="S215" s="83">
        <v>2</v>
      </c>
      <c r="T215" s="30">
        <v>4000</v>
      </c>
      <c r="U215" s="30">
        <f t="shared" si="21"/>
        <v>8000</v>
      </c>
      <c r="V215" s="30">
        <f t="shared" si="22"/>
        <v>8960</v>
      </c>
      <c r="W215" s="31"/>
      <c r="X215" s="29">
        <v>2016</v>
      </c>
      <c r="Y215" s="27"/>
    </row>
    <row r="216" spans="2:25" ht="50.25" customHeight="1">
      <c r="B216" s="27" t="s">
        <v>640</v>
      </c>
      <c r="C216" s="86" t="s">
        <v>225</v>
      </c>
      <c r="D216" s="35" t="s">
        <v>1203</v>
      </c>
      <c r="E216" s="28" t="s">
        <v>1042</v>
      </c>
      <c r="F216" s="28" t="s">
        <v>1204</v>
      </c>
      <c r="G216" s="28" t="s">
        <v>405</v>
      </c>
      <c r="H216" s="29" t="s">
        <v>96</v>
      </c>
      <c r="I216" s="27">
        <v>0</v>
      </c>
      <c r="J216" s="27">
        <v>711000000</v>
      </c>
      <c r="K216" s="27" t="s">
        <v>274</v>
      </c>
      <c r="L216" s="29" t="s">
        <v>138</v>
      </c>
      <c r="M216" s="73" t="s">
        <v>54</v>
      </c>
      <c r="N216" s="29" t="s">
        <v>30</v>
      </c>
      <c r="O216" s="27" t="s">
        <v>267</v>
      </c>
      <c r="P216" s="75" t="s">
        <v>31</v>
      </c>
      <c r="Q216" s="109" t="s">
        <v>1206</v>
      </c>
      <c r="R216" s="71" t="s">
        <v>1205</v>
      </c>
      <c r="S216" s="83">
        <v>50</v>
      </c>
      <c r="T216" s="83">
        <v>1000</v>
      </c>
      <c r="U216" s="83">
        <v>50000</v>
      </c>
      <c r="V216" s="30">
        <f>T216*S216*1.12</f>
        <v>56000.00000000001</v>
      </c>
      <c r="W216" s="31"/>
      <c r="X216" s="29">
        <v>2016</v>
      </c>
      <c r="Y216" s="27"/>
    </row>
    <row r="217" spans="2:25" ht="50.25" customHeight="1">
      <c r="B217" s="27" t="s">
        <v>641</v>
      </c>
      <c r="C217" s="86" t="s">
        <v>225</v>
      </c>
      <c r="D217" s="35" t="s">
        <v>1200</v>
      </c>
      <c r="E217" s="28" t="s">
        <v>1201</v>
      </c>
      <c r="F217" s="28" t="s">
        <v>1202</v>
      </c>
      <c r="G217" s="28" t="s">
        <v>1275</v>
      </c>
      <c r="H217" s="29" t="s">
        <v>96</v>
      </c>
      <c r="I217" s="27">
        <v>0</v>
      </c>
      <c r="J217" s="27">
        <v>711000000</v>
      </c>
      <c r="K217" s="27" t="s">
        <v>274</v>
      </c>
      <c r="L217" s="29" t="s">
        <v>138</v>
      </c>
      <c r="M217" s="73" t="s">
        <v>54</v>
      </c>
      <c r="N217" s="29" t="s">
        <v>30</v>
      </c>
      <c r="O217" s="27" t="s">
        <v>267</v>
      </c>
      <c r="P217" s="75" t="s">
        <v>31</v>
      </c>
      <c r="Q217" s="109" t="s">
        <v>99</v>
      </c>
      <c r="R217" s="71" t="s">
        <v>100</v>
      </c>
      <c r="S217" s="83">
        <v>10</v>
      </c>
      <c r="T217" s="83">
        <v>5000</v>
      </c>
      <c r="U217" s="83">
        <v>50000</v>
      </c>
      <c r="V217" s="30">
        <f>T217*S217*1.12</f>
        <v>56000.00000000001</v>
      </c>
      <c r="W217" s="31"/>
      <c r="X217" s="29">
        <v>2016</v>
      </c>
      <c r="Y217" s="27"/>
    </row>
    <row r="218" spans="2:25" ht="50.25" customHeight="1">
      <c r="B218" s="27" t="s">
        <v>642</v>
      </c>
      <c r="C218" s="86" t="s">
        <v>225</v>
      </c>
      <c r="D218" s="35" t="s">
        <v>1001</v>
      </c>
      <c r="E218" s="28" t="s">
        <v>1002</v>
      </c>
      <c r="F218" s="28" t="s">
        <v>1003</v>
      </c>
      <c r="G218" s="28" t="s">
        <v>1274</v>
      </c>
      <c r="H218" s="29" t="s">
        <v>96</v>
      </c>
      <c r="I218" s="27">
        <v>0</v>
      </c>
      <c r="J218" s="27">
        <v>711000000</v>
      </c>
      <c r="K218" s="27" t="s">
        <v>274</v>
      </c>
      <c r="L218" s="29" t="s">
        <v>138</v>
      </c>
      <c r="M218" s="73" t="s">
        <v>54</v>
      </c>
      <c r="N218" s="29" t="s">
        <v>30</v>
      </c>
      <c r="O218" s="27" t="s">
        <v>267</v>
      </c>
      <c r="P218" s="75" t="s">
        <v>31</v>
      </c>
      <c r="Q218" s="109" t="s">
        <v>99</v>
      </c>
      <c r="R218" s="71" t="s">
        <v>100</v>
      </c>
      <c r="S218" s="83">
        <v>10</v>
      </c>
      <c r="T218" s="83">
        <v>1000</v>
      </c>
      <c r="U218" s="83">
        <v>10000</v>
      </c>
      <c r="V218" s="30">
        <f>T218*S218*1.12</f>
        <v>11200.000000000002</v>
      </c>
      <c r="W218" s="31"/>
      <c r="X218" s="29">
        <v>2016</v>
      </c>
      <c r="Y218" s="27"/>
    </row>
    <row r="219" spans="2:25" ht="50.25" customHeight="1">
      <c r="B219" s="27" t="s">
        <v>643</v>
      </c>
      <c r="C219" s="86" t="s">
        <v>225</v>
      </c>
      <c r="D219" s="35" t="s">
        <v>1314</v>
      </c>
      <c r="E219" s="28" t="s">
        <v>1201</v>
      </c>
      <c r="F219" s="28" t="s">
        <v>1372</v>
      </c>
      <c r="G219" s="28" t="s">
        <v>1315</v>
      </c>
      <c r="H219" s="29" t="s">
        <v>96</v>
      </c>
      <c r="I219" s="27">
        <v>0</v>
      </c>
      <c r="J219" s="27">
        <v>711000000</v>
      </c>
      <c r="K219" s="27" t="s">
        <v>274</v>
      </c>
      <c r="L219" s="29" t="s">
        <v>138</v>
      </c>
      <c r="M219" s="73" t="s">
        <v>54</v>
      </c>
      <c r="N219" s="29" t="s">
        <v>30</v>
      </c>
      <c r="O219" s="27" t="s">
        <v>267</v>
      </c>
      <c r="P219" s="75" t="s">
        <v>31</v>
      </c>
      <c r="Q219" s="109" t="s">
        <v>99</v>
      </c>
      <c r="R219" s="71" t="s">
        <v>100</v>
      </c>
      <c r="S219" s="83">
        <v>10</v>
      </c>
      <c r="T219" s="83">
        <v>1000</v>
      </c>
      <c r="U219" s="83">
        <v>10000</v>
      </c>
      <c r="V219" s="30">
        <f aca="true" t="shared" si="23" ref="V219:V225">T219*S219*1.12</f>
        <v>11200.000000000002</v>
      </c>
      <c r="W219" s="31"/>
      <c r="X219" s="29">
        <v>2016</v>
      </c>
      <c r="Y219" s="27"/>
    </row>
    <row r="220" spans="2:25" ht="50.25" customHeight="1">
      <c r="B220" s="27" t="s">
        <v>644</v>
      </c>
      <c r="C220" s="86" t="s">
        <v>225</v>
      </c>
      <c r="D220" s="35" t="s">
        <v>1197</v>
      </c>
      <c r="E220" s="28" t="s">
        <v>1198</v>
      </c>
      <c r="F220" s="28" t="s">
        <v>1199</v>
      </c>
      <c r="G220" s="28" t="s">
        <v>406</v>
      </c>
      <c r="H220" s="29" t="s">
        <v>96</v>
      </c>
      <c r="I220" s="27">
        <v>0</v>
      </c>
      <c r="J220" s="27">
        <v>711000000</v>
      </c>
      <c r="K220" s="27" t="s">
        <v>274</v>
      </c>
      <c r="L220" s="29" t="s">
        <v>138</v>
      </c>
      <c r="M220" s="73" t="s">
        <v>54</v>
      </c>
      <c r="N220" s="29" t="s">
        <v>30</v>
      </c>
      <c r="O220" s="27" t="s">
        <v>267</v>
      </c>
      <c r="P220" s="75" t="s">
        <v>31</v>
      </c>
      <c r="Q220" s="109" t="s">
        <v>99</v>
      </c>
      <c r="R220" s="71" t="s">
        <v>100</v>
      </c>
      <c r="S220" s="83">
        <v>10</v>
      </c>
      <c r="T220" s="83">
        <v>1500</v>
      </c>
      <c r="U220" s="83">
        <v>15000</v>
      </c>
      <c r="V220" s="30">
        <f t="shared" si="23"/>
        <v>16800</v>
      </c>
      <c r="W220" s="31"/>
      <c r="X220" s="29">
        <v>2016</v>
      </c>
      <c r="Y220" s="27"/>
    </row>
    <row r="221" spans="2:25" ht="50.25" customHeight="1">
      <c r="B221" s="27" t="s">
        <v>645</v>
      </c>
      <c r="C221" s="86" t="s">
        <v>225</v>
      </c>
      <c r="D221" s="35" t="s">
        <v>1007</v>
      </c>
      <c r="E221" s="28" t="s">
        <v>1008</v>
      </c>
      <c r="F221" s="28" t="s">
        <v>1373</v>
      </c>
      <c r="G221" s="28" t="s">
        <v>407</v>
      </c>
      <c r="H221" s="29" t="s">
        <v>96</v>
      </c>
      <c r="I221" s="27">
        <v>0</v>
      </c>
      <c r="J221" s="27">
        <v>711000000</v>
      </c>
      <c r="K221" s="27" t="s">
        <v>274</v>
      </c>
      <c r="L221" s="29" t="s">
        <v>138</v>
      </c>
      <c r="M221" s="73" t="s">
        <v>54</v>
      </c>
      <c r="N221" s="29" t="s">
        <v>30</v>
      </c>
      <c r="O221" s="27" t="s">
        <v>267</v>
      </c>
      <c r="P221" s="75" t="s">
        <v>31</v>
      </c>
      <c r="Q221" s="109" t="s">
        <v>99</v>
      </c>
      <c r="R221" s="71" t="s">
        <v>100</v>
      </c>
      <c r="S221" s="83">
        <v>100</v>
      </c>
      <c r="T221" s="83">
        <v>100</v>
      </c>
      <c r="U221" s="83">
        <v>10000</v>
      </c>
      <c r="V221" s="30">
        <f t="shared" si="23"/>
        <v>11200.000000000002</v>
      </c>
      <c r="W221" s="31"/>
      <c r="X221" s="29">
        <v>2016</v>
      </c>
      <c r="Y221" s="27"/>
    </row>
    <row r="222" spans="2:25" ht="50.25" customHeight="1">
      <c r="B222" s="27" t="s">
        <v>646</v>
      </c>
      <c r="C222" s="86" t="s">
        <v>225</v>
      </c>
      <c r="D222" s="35" t="s">
        <v>1004</v>
      </c>
      <c r="E222" s="28" t="s">
        <v>1005</v>
      </c>
      <c r="F222" s="28" t="s">
        <v>1006</v>
      </c>
      <c r="G222" s="28" t="s">
        <v>408</v>
      </c>
      <c r="H222" s="29" t="s">
        <v>96</v>
      </c>
      <c r="I222" s="27">
        <v>0</v>
      </c>
      <c r="J222" s="27">
        <v>711000000</v>
      </c>
      <c r="K222" s="27" t="s">
        <v>274</v>
      </c>
      <c r="L222" s="29" t="s">
        <v>138</v>
      </c>
      <c r="M222" s="73" t="s">
        <v>54</v>
      </c>
      <c r="N222" s="29" t="s">
        <v>30</v>
      </c>
      <c r="O222" s="27" t="s">
        <v>267</v>
      </c>
      <c r="P222" s="75" t="s">
        <v>31</v>
      </c>
      <c r="Q222" s="109" t="s">
        <v>99</v>
      </c>
      <c r="R222" s="71" t="s">
        <v>100</v>
      </c>
      <c r="S222" s="83">
        <v>10</v>
      </c>
      <c r="T222" s="83">
        <v>2000</v>
      </c>
      <c r="U222" s="83">
        <v>20000</v>
      </c>
      <c r="V222" s="30">
        <f t="shared" si="23"/>
        <v>22400.000000000004</v>
      </c>
      <c r="W222" s="31"/>
      <c r="X222" s="29">
        <v>2016</v>
      </c>
      <c r="Y222" s="27"/>
    </row>
    <row r="223" spans="2:25" ht="50.25" customHeight="1">
      <c r="B223" s="27" t="s">
        <v>647</v>
      </c>
      <c r="C223" s="86" t="s">
        <v>225</v>
      </c>
      <c r="D223" s="35" t="s">
        <v>1001</v>
      </c>
      <c r="E223" s="28" t="s">
        <v>1002</v>
      </c>
      <c r="F223" s="28" t="s">
        <v>1003</v>
      </c>
      <c r="G223" s="28" t="s">
        <v>409</v>
      </c>
      <c r="H223" s="29" t="s">
        <v>96</v>
      </c>
      <c r="I223" s="27">
        <v>0</v>
      </c>
      <c r="J223" s="27">
        <v>711000000</v>
      </c>
      <c r="K223" s="27" t="s">
        <v>274</v>
      </c>
      <c r="L223" s="29" t="s">
        <v>138</v>
      </c>
      <c r="M223" s="73" t="s">
        <v>54</v>
      </c>
      <c r="N223" s="29" t="s">
        <v>30</v>
      </c>
      <c r="O223" s="27" t="s">
        <v>267</v>
      </c>
      <c r="P223" s="75" t="s">
        <v>31</v>
      </c>
      <c r="Q223" s="109" t="s">
        <v>99</v>
      </c>
      <c r="R223" s="71" t="s">
        <v>100</v>
      </c>
      <c r="S223" s="83">
        <v>10</v>
      </c>
      <c r="T223" s="83">
        <v>1000</v>
      </c>
      <c r="U223" s="83">
        <v>10000</v>
      </c>
      <c r="V223" s="30">
        <f t="shared" si="23"/>
        <v>11200.000000000002</v>
      </c>
      <c r="W223" s="31"/>
      <c r="X223" s="29">
        <v>2016</v>
      </c>
      <c r="Y223" s="27"/>
    </row>
    <row r="224" spans="2:25" ht="50.25" customHeight="1">
      <c r="B224" s="27" t="s">
        <v>648</v>
      </c>
      <c r="C224" s="86" t="s">
        <v>225</v>
      </c>
      <c r="D224" s="35" t="s">
        <v>998</v>
      </c>
      <c r="E224" s="28" t="s">
        <v>999</v>
      </c>
      <c r="F224" s="28" t="s">
        <v>1000</v>
      </c>
      <c r="G224" s="28" t="s">
        <v>410</v>
      </c>
      <c r="H224" s="29" t="s">
        <v>96</v>
      </c>
      <c r="I224" s="27">
        <v>0</v>
      </c>
      <c r="J224" s="27">
        <v>711000000</v>
      </c>
      <c r="K224" s="27" t="s">
        <v>274</v>
      </c>
      <c r="L224" s="29" t="s">
        <v>138</v>
      </c>
      <c r="M224" s="73" t="s">
        <v>54</v>
      </c>
      <c r="N224" s="29" t="s">
        <v>30</v>
      </c>
      <c r="O224" s="27" t="s">
        <v>267</v>
      </c>
      <c r="P224" s="75" t="s">
        <v>31</v>
      </c>
      <c r="Q224" s="109" t="s">
        <v>99</v>
      </c>
      <c r="R224" s="71" t="s">
        <v>100</v>
      </c>
      <c r="S224" s="83">
        <v>10</v>
      </c>
      <c r="T224" s="83">
        <v>2000</v>
      </c>
      <c r="U224" s="83">
        <v>20000</v>
      </c>
      <c r="V224" s="83">
        <f t="shared" si="23"/>
        <v>22400.000000000004</v>
      </c>
      <c r="W224" s="31"/>
      <c r="X224" s="29">
        <v>2016</v>
      </c>
      <c r="Y224" s="27"/>
    </row>
    <row r="225" spans="2:25" ht="50.25" customHeight="1">
      <c r="B225" s="27" t="s">
        <v>649</v>
      </c>
      <c r="C225" s="86" t="s">
        <v>225</v>
      </c>
      <c r="D225" s="35" t="s">
        <v>994</v>
      </c>
      <c r="E225" s="28" t="s">
        <v>995</v>
      </c>
      <c r="F225" s="28" t="s">
        <v>996</v>
      </c>
      <c r="G225" s="28" t="s">
        <v>997</v>
      </c>
      <c r="H225" s="29" t="s">
        <v>96</v>
      </c>
      <c r="I225" s="27">
        <v>0</v>
      </c>
      <c r="J225" s="27">
        <v>711000000</v>
      </c>
      <c r="K225" s="27" t="s">
        <v>274</v>
      </c>
      <c r="L225" s="29" t="s">
        <v>138</v>
      </c>
      <c r="M225" s="73" t="s">
        <v>54</v>
      </c>
      <c r="N225" s="29" t="s">
        <v>30</v>
      </c>
      <c r="O225" s="27" t="s">
        <v>267</v>
      </c>
      <c r="P225" s="75" t="s">
        <v>31</v>
      </c>
      <c r="Q225" s="109" t="s">
        <v>99</v>
      </c>
      <c r="R225" s="71" t="s">
        <v>100</v>
      </c>
      <c r="S225" s="83">
        <v>15</v>
      </c>
      <c r="T225" s="83">
        <v>1000</v>
      </c>
      <c r="U225" s="83">
        <v>15000</v>
      </c>
      <c r="V225" s="30">
        <f t="shared" si="23"/>
        <v>16800</v>
      </c>
      <c r="W225" s="31"/>
      <c r="X225" s="29">
        <v>2016</v>
      </c>
      <c r="Y225" s="27"/>
    </row>
    <row r="226" spans="2:25" ht="50.25" customHeight="1">
      <c r="B226" s="27" t="s">
        <v>650</v>
      </c>
      <c r="C226" s="86" t="s">
        <v>225</v>
      </c>
      <c r="D226" s="35" t="s">
        <v>1302</v>
      </c>
      <c r="E226" s="28" t="s">
        <v>1303</v>
      </c>
      <c r="F226" s="28" t="s">
        <v>1304</v>
      </c>
      <c r="G226" s="28" t="s">
        <v>297</v>
      </c>
      <c r="H226" s="29" t="s">
        <v>96</v>
      </c>
      <c r="I226" s="27">
        <v>0</v>
      </c>
      <c r="J226" s="27">
        <v>711000000</v>
      </c>
      <c r="K226" s="27" t="s">
        <v>274</v>
      </c>
      <c r="L226" s="29" t="s">
        <v>138</v>
      </c>
      <c r="M226" s="73" t="s">
        <v>54</v>
      </c>
      <c r="N226" s="29" t="s">
        <v>30</v>
      </c>
      <c r="O226" s="27" t="s">
        <v>267</v>
      </c>
      <c r="P226" s="75" t="s">
        <v>31</v>
      </c>
      <c r="Q226" s="109" t="s">
        <v>1384</v>
      </c>
      <c r="R226" s="71" t="s">
        <v>152</v>
      </c>
      <c r="S226" s="83">
        <v>5</v>
      </c>
      <c r="T226" s="30">
        <v>2000</v>
      </c>
      <c r="U226" s="30">
        <f aca="true" t="shared" si="24" ref="U226:U246">T226*S226</f>
        <v>10000</v>
      </c>
      <c r="V226" s="30">
        <f aca="true" t="shared" si="25" ref="V226:V246">T226*S226*1.12</f>
        <v>11200.000000000002</v>
      </c>
      <c r="W226" s="31"/>
      <c r="X226" s="29">
        <v>2016</v>
      </c>
      <c r="Y226" s="27" t="s">
        <v>255</v>
      </c>
    </row>
    <row r="227" spans="2:25" ht="50.25" customHeight="1">
      <c r="B227" s="27" t="s">
        <v>651</v>
      </c>
      <c r="C227" s="86" t="s">
        <v>225</v>
      </c>
      <c r="D227" s="35" t="s">
        <v>1302</v>
      </c>
      <c r="E227" s="28" t="s">
        <v>1303</v>
      </c>
      <c r="F227" s="28" t="s">
        <v>1304</v>
      </c>
      <c r="G227" s="28" t="s">
        <v>298</v>
      </c>
      <c r="H227" s="29" t="s">
        <v>96</v>
      </c>
      <c r="I227" s="27">
        <v>0</v>
      </c>
      <c r="J227" s="27">
        <v>711000000</v>
      </c>
      <c r="K227" s="27" t="s">
        <v>274</v>
      </c>
      <c r="L227" s="29" t="s">
        <v>138</v>
      </c>
      <c r="M227" s="73" t="s">
        <v>54</v>
      </c>
      <c r="N227" s="29" t="s">
        <v>30</v>
      </c>
      <c r="O227" s="27" t="s">
        <v>267</v>
      </c>
      <c r="P227" s="75" t="s">
        <v>31</v>
      </c>
      <c r="Q227" s="109" t="s">
        <v>1384</v>
      </c>
      <c r="R227" s="71" t="s">
        <v>152</v>
      </c>
      <c r="S227" s="83">
        <v>5</v>
      </c>
      <c r="T227" s="30">
        <v>2000</v>
      </c>
      <c r="U227" s="30">
        <f t="shared" si="24"/>
        <v>10000</v>
      </c>
      <c r="V227" s="30">
        <f t="shared" si="25"/>
        <v>11200.000000000002</v>
      </c>
      <c r="W227" s="31"/>
      <c r="X227" s="29">
        <v>2016</v>
      </c>
      <c r="Y227" s="27" t="s">
        <v>255</v>
      </c>
    </row>
    <row r="228" spans="2:25" ht="50.25" customHeight="1">
      <c r="B228" s="27" t="s">
        <v>652</v>
      </c>
      <c r="C228" s="86" t="s">
        <v>225</v>
      </c>
      <c r="D228" s="35" t="s">
        <v>975</v>
      </c>
      <c r="E228" s="28" t="s">
        <v>306</v>
      </c>
      <c r="F228" s="28" t="s">
        <v>974</v>
      </c>
      <c r="G228" s="28" t="s">
        <v>299</v>
      </c>
      <c r="H228" s="29" t="s">
        <v>96</v>
      </c>
      <c r="I228" s="27">
        <v>0</v>
      </c>
      <c r="J228" s="27">
        <v>711000000</v>
      </c>
      <c r="K228" s="27" t="s">
        <v>274</v>
      </c>
      <c r="L228" s="29" t="s">
        <v>138</v>
      </c>
      <c r="M228" s="73" t="s">
        <v>54</v>
      </c>
      <c r="N228" s="29" t="s">
        <v>30</v>
      </c>
      <c r="O228" s="27" t="s">
        <v>267</v>
      </c>
      <c r="P228" s="75" t="s">
        <v>31</v>
      </c>
      <c r="Q228" s="109" t="s">
        <v>99</v>
      </c>
      <c r="R228" s="71" t="s">
        <v>100</v>
      </c>
      <c r="S228" s="83">
        <v>5</v>
      </c>
      <c r="T228" s="30">
        <v>1000</v>
      </c>
      <c r="U228" s="30">
        <f t="shared" si="24"/>
        <v>5000</v>
      </c>
      <c r="V228" s="30">
        <f t="shared" si="25"/>
        <v>5600.000000000001</v>
      </c>
      <c r="W228" s="31"/>
      <c r="X228" s="29">
        <v>2016</v>
      </c>
      <c r="Y228" s="27" t="s">
        <v>255</v>
      </c>
    </row>
    <row r="229" spans="2:25" ht="50.25" customHeight="1">
      <c r="B229" s="27" t="s">
        <v>653</v>
      </c>
      <c r="C229" s="86" t="s">
        <v>225</v>
      </c>
      <c r="D229" s="35" t="s">
        <v>973</v>
      </c>
      <c r="E229" s="28" t="s">
        <v>307</v>
      </c>
      <c r="F229" s="28" t="s">
        <v>972</v>
      </c>
      <c r="G229" s="28" t="s">
        <v>300</v>
      </c>
      <c r="H229" s="29" t="s">
        <v>96</v>
      </c>
      <c r="I229" s="27">
        <v>0</v>
      </c>
      <c r="J229" s="27">
        <v>711000000</v>
      </c>
      <c r="K229" s="27" t="s">
        <v>274</v>
      </c>
      <c r="L229" s="29" t="s">
        <v>138</v>
      </c>
      <c r="M229" s="73" t="s">
        <v>54</v>
      </c>
      <c r="N229" s="29" t="s">
        <v>30</v>
      </c>
      <c r="O229" s="27" t="s">
        <v>267</v>
      </c>
      <c r="P229" s="75" t="s">
        <v>31</v>
      </c>
      <c r="Q229" s="109" t="s">
        <v>1379</v>
      </c>
      <c r="R229" s="71" t="s">
        <v>150</v>
      </c>
      <c r="S229" s="83">
        <v>5</v>
      </c>
      <c r="T229" s="30">
        <v>1000</v>
      </c>
      <c r="U229" s="30">
        <f t="shared" si="24"/>
        <v>5000</v>
      </c>
      <c r="V229" s="30">
        <f t="shared" si="25"/>
        <v>5600.000000000001</v>
      </c>
      <c r="W229" s="31"/>
      <c r="X229" s="29">
        <v>2016</v>
      </c>
      <c r="Y229" s="27" t="s">
        <v>255</v>
      </c>
    </row>
    <row r="230" spans="2:25" ht="50.25" customHeight="1">
      <c r="B230" s="27" t="s">
        <v>654</v>
      </c>
      <c r="C230" s="86" t="s">
        <v>225</v>
      </c>
      <c r="D230" s="35" t="s">
        <v>1129</v>
      </c>
      <c r="E230" s="28" t="s">
        <v>1130</v>
      </c>
      <c r="F230" s="28" t="s">
        <v>1131</v>
      </c>
      <c r="G230" s="28" t="s">
        <v>1132</v>
      </c>
      <c r="H230" s="29" t="s">
        <v>96</v>
      </c>
      <c r="I230" s="27">
        <v>0</v>
      </c>
      <c r="J230" s="27">
        <v>711000000</v>
      </c>
      <c r="K230" s="27" t="s">
        <v>274</v>
      </c>
      <c r="L230" s="29" t="s">
        <v>138</v>
      </c>
      <c r="M230" s="73" t="s">
        <v>54</v>
      </c>
      <c r="N230" s="29" t="s">
        <v>30</v>
      </c>
      <c r="O230" s="27" t="s">
        <v>267</v>
      </c>
      <c r="P230" s="75" t="s">
        <v>31</v>
      </c>
      <c r="Q230" s="109" t="s">
        <v>139</v>
      </c>
      <c r="R230" s="71" t="s">
        <v>140</v>
      </c>
      <c r="S230" s="83">
        <v>50</v>
      </c>
      <c r="T230" s="30">
        <v>300</v>
      </c>
      <c r="U230" s="30">
        <f t="shared" si="24"/>
        <v>15000</v>
      </c>
      <c r="V230" s="30">
        <f t="shared" si="25"/>
        <v>16800</v>
      </c>
      <c r="W230" s="31"/>
      <c r="X230" s="29">
        <v>2016</v>
      </c>
      <c r="Y230" s="27" t="s">
        <v>255</v>
      </c>
    </row>
    <row r="231" spans="2:25" ht="50.25" customHeight="1">
      <c r="B231" s="27" t="s">
        <v>655</v>
      </c>
      <c r="C231" s="86" t="s">
        <v>225</v>
      </c>
      <c r="D231" s="35" t="s">
        <v>969</v>
      </c>
      <c r="E231" s="28" t="s">
        <v>970</v>
      </c>
      <c r="F231" s="28" t="s">
        <v>971</v>
      </c>
      <c r="G231" s="28" t="s">
        <v>301</v>
      </c>
      <c r="H231" s="29" t="s">
        <v>96</v>
      </c>
      <c r="I231" s="27">
        <v>0</v>
      </c>
      <c r="J231" s="27">
        <v>711000000</v>
      </c>
      <c r="K231" s="27" t="s">
        <v>274</v>
      </c>
      <c r="L231" s="29" t="s">
        <v>138</v>
      </c>
      <c r="M231" s="73" t="s">
        <v>54</v>
      </c>
      <c r="N231" s="29" t="s">
        <v>30</v>
      </c>
      <c r="O231" s="27" t="s">
        <v>267</v>
      </c>
      <c r="P231" s="75" t="s">
        <v>31</v>
      </c>
      <c r="Q231" s="109" t="s">
        <v>99</v>
      </c>
      <c r="R231" s="71" t="s">
        <v>100</v>
      </c>
      <c r="S231" s="83">
        <v>133</v>
      </c>
      <c r="T231" s="30">
        <v>300</v>
      </c>
      <c r="U231" s="30">
        <f t="shared" si="24"/>
        <v>39900</v>
      </c>
      <c r="V231" s="30">
        <f t="shared" si="25"/>
        <v>44688.00000000001</v>
      </c>
      <c r="W231" s="31"/>
      <c r="X231" s="29">
        <v>2016</v>
      </c>
      <c r="Y231" s="27"/>
    </row>
    <row r="232" spans="2:25" ht="50.25" customHeight="1">
      <c r="B232" s="27" t="s">
        <v>656</v>
      </c>
      <c r="C232" s="86" t="s">
        <v>225</v>
      </c>
      <c r="D232" s="35" t="s">
        <v>966</v>
      </c>
      <c r="E232" s="28" t="s">
        <v>967</v>
      </c>
      <c r="F232" s="28" t="s">
        <v>968</v>
      </c>
      <c r="G232" s="28" t="s">
        <v>302</v>
      </c>
      <c r="H232" s="29" t="s">
        <v>96</v>
      </c>
      <c r="I232" s="27">
        <v>0</v>
      </c>
      <c r="J232" s="27">
        <v>711000000</v>
      </c>
      <c r="K232" s="27" t="s">
        <v>274</v>
      </c>
      <c r="L232" s="29" t="s">
        <v>138</v>
      </c>
      <c r="M232" s="73" t="s">
        <v>54</v>
      </c>
      <c r="N232" s="29" t="s">
        <v>30</v>
      </c>
      <c r="O232" s="27" t="s">
        <v>267</v>
      </c>
      <c r="P232" s="75" t="s">
        <v>31</v>
      </c>
      <c r="Q232" s="109" t="s">
        <v>99</v>
      </c>
      <c r="R232" s="71" t="s">
        <v>100</v>
      </c>
      <c r="S232" s="83">
        <v>16</v>
      </c>
      <c r="T232" s="30">
        <v>6200</v>
      </c>
      <c r="U232" s="30">
        <f t="shared" si="24"/>
        <v>99200</v>
      </c>
      <c r="V232" s="30">
        <f t="shared" si="25"/>
        <v>111104.00000000001</v>
      </c>
      <c r="W232" s="31"/>
      <c r="X232" s="29">
        <v>2016</v>
      </c>
      <c r="Y232" s="27"/>
    </row>
    <row r="233" spans="2:25" ht="65.25" customHeight="1">
      <c r="B233" s="27" t="s">
        <v>657</v>
      </c>
      <c r="C233" s="86" t="s">
        <v>225</v>
      </c>
      <c r="D233" s="35" t="s">
        <v>964</v>
      </c>
      <c r="E233" s="28" t="s">
        <v>308</v>
      </c>
      <c r="F233" s="28" t="s">
        <v>965</v>
      </c>
      <c r="G233" s="28" t="s">
        <v>303</v>
      </c>
      <c r="H233" s="29" t="s">
        <v>96</v>
      </c>
      <c r="I233" s="27">
        <v>0</v>
      </c>
      <c r="J233" s="27">
        <v>711000000</v>
      </c>
      <c r="K233" s="27" t="s">
        <v>274</v>
      </c>
      <c r="L233" s="29" t="s">
        <v>138</v>
      </c>
      <c r="M233" s="73" t="s">
        <v>54</v>
      </c>
      <c r="N233" s="29" t="s">
        <v>30</v>
      </c>
      <c r="O233" s="27" t="s">
        <v>267</v>
      </c>
      <c r="P233" s="75" t="s">
        <v>31</v>
      </c>
      <c r="Q233" s="109" t="s">
        <v>99</v>
      </c>
      <c r="R233" s="71" t="s">
        <v>100</v>
      </c>
      <c r="S233" s="83">
        <v>1</v>
      </c>
      <c r="T233" s="30">
        <v>10000</v>
      </c>
      <c r="U233" s="30">
        <f t="shared" si="24"/>
        <v>10000</v>
      </c>
      <c r="V233" s="30">
        <f t="shared" si="25"/>
        <v>11200.000000000002</v>
      </c>
      <c r="W233" s="31"/>
      <c r="X233" s="29">
        <v>2016</v>
      </c>
      <c r="Y233" s="27"/>
    </row>
    <row r="234" spans="2:25" ht="65.25" customHeight="1">
      <c r="B234" s="27" t="s">
        <v>658</v>
      </c>
      <c r="C234" s="86" t="s">
        <v>225</v>
      </c>
      <c r="D234" s="35" t="s">
        <v>1316</v>
      </c>
      <c r="E234" s="28" t="s">
        <v>1317</v>
      </c>
      <c r="F234" s="28" t="s">
        <v>1318</v>
      </c>
      <c r="G234" s="86" t="s">
        <v>678</v>
      </c>
      <c r="H234" s="29" t="s">
        <v>96</v>
      </c>
      <c r="I234" s="27">
        <v>0</v>
      </c>
      <c r="J234" s="27">
        <v>711000000</v>
      </c>
      <c r="K234" s="27" t="s">
        <v>274</v>
      </c>
      <c r="L234" s="29" t="s">
        <v>245</v>
      </c>
      <c r="M234" s="73" t="s">
        <v>54</v>
      </c>
      <c r="N234" s="29" t="s">
        <v>30</v>
      </c>
      <c r="O234" s="27" t="s">
        <v>157</v>
      </c>
      <c r="P234" s="75" t="s">
        <v>31</v>
      </c>
      <c r="Q234" s="109" t="s">
        <v>99</v>
      </c>
      <c r="R234" s="71" t="s">
        <v>100</v>
      </c>
      <c r="S234" s="115">
        <v>1</v>
      </c>
      <c r="T234" s="116">
        <v>400000</v>
      </c>
      <c r="U234" s="30">
        <f t="shared" si="24"/>
        <v>400000</v>
      </c>
      <c r="V234" s="30">
        <f t="shared" si="25"/>
        <v>448000.00000000006</v>
      </c>
      <c r="W234" s="31"/>
      <c r="X234" s="29">
        <v>2016</v>
      </c>
      <c r="Y234" s="27"/>
    </row>
    <row r="235" spans="2:25" ht="65.25" customHeight="1">
      <c r="B235" s="27" t="s">
        <v>659</v>
      </c>
      <c r="C235" s="86" t="s">
        <v>225</v>
      </c>
      <c r="D235" s="35" t="s">
        <v>1125</v>
      </c>
      <c r="E235" s="86" t="s">
        <v>1126</v>
      </c>
      <c r="F235" s="86" t="s">
        <v>1127</v>
      </c>
      <c r="G235" s="86" t="s">
        <v>568</v>
      </c>
      <c r="H235" s="29" t="s">
        <v>96</v>
      </c>
      <c r="I235" s="27">
        <v>0</v>
      </c>
      <c r="J235" s="27">
        <v>711000000</v>
      </c>
      <c r="K235" s="27" t="s">
        <v>274</v>
      </c>
      <c r="L235" s="29" t="s">
        <v>46</v>
      </c>
      <c r="M235" s="73" t="s">
        <v>54</v>
      </c>
      <c r="N235" s="29" t="s">
        <v>30</v>
      </c>
      <c r="O235" s="27" t="s">
        <v>267</v>
      </c>
      <c r="P235" s="75" t="s">
        <v>31</v>
      </c>
      <c r="Q235" s="109" t="s">
        <v>1385</v>
      </c>
      <c r="R235" s="71" t="s">
        <v>1128</v>
      </c>
      <c r="S235" s="115">
        <v>30</v>
      </c>
      <c r="T235" s="116">
        <v>6408.7</v>
      </c>
      <c r="U235" s="30">
        <f t="shared" si="24"/>
        <v>192261</v>
      </c>
      <c r="V235" s="30">
        <f t="shared" si="25"/>
        <v>215332.32</v>
      </c>
      <c r="W235" s="31"/>
      <c r="X235" s="29">
        <v>2016</v>
      </c>
      <c r="Y235" s="27"/>
    </row>
    <row r="236" spans="2:25" ht="65.25" customHeight="1">
      <c r="B236" s="27" t="s">
        <v>660</v>
      </c>
      <c r="C236" s="86" t="s">
        <v>225</v>
      </c>
      <c r="D236" s="35" t="s">
        <v>961</v>
      </c>
      <c r="E236" s="86" t="s">
        <v>962</v>
      </c>
      <c r="F236" s="86" t="s">
        <v>963</v>
      </c>
      <c r="G236" s="86" t="s">
        <v>569</v>
      </c>
      <c r="H236" s="29" t="s">
        <v>96</v>
      </c>
      <c r="I236" s="27">
        <v>0</v>
      </c>
      <c r="J236" s="27">
        <v>711000000</v>
      </c>
      <c r="K236" s="27" t="s">
        <v>274</v>
      </c>
      <c r="L236" s="29" t="s">
        <v>41</v>
      </c>
      <c r="M236" s="73" t="s">
        <v>54</v>
      </c>
      <c r="N236" s="29" t="s">
        <v>30</v>
      </c>
      <c r="O236" s="27" t="s">
        <v>575</v>
      </c>
      <c r="P236" s="75" t="s">
        <v>31</v>
      </c>
      <c r="Q236" s="109" t="s">
        <v>99</v>
      </c>
      <c r="R236" s="71" t="s">
        <v>100</v>
      </c>
      <c r="S236" s="115">
        <v>300</v>
      </c>
      <c r="T236" s="116">
        <v>1275.833333</v>
      </c>
      <c r="U236" s="30">
        <f t="shared" si="24"/>
        <v>382749.9999</v>
      </c>
      <c r="V236" s="30">
        <f t="shared" si="25"/>
        <v>428679.999888</v>
      </c>
      <c r="W236" s="31"/>
      <c r="X236" s="29">
        <v>2016</v>
      </c>
      <c r="Y236" s="27"/>
    </row>
    <row r="237" spans="2:25" ht="65.25" customHeight="1">
      <c r="B237" s="27" t="s">
        <v>1349</v>
      </c>
      <c r="C237" s="86" t="s">
        <v>225</v>
      </c>
      <c r="D237" s="35" t="s">
        <v>959</v>
      </c>
      <c r="E237" s="86" t="s">
        <v>761</v>
      </c>
      <c r="F237" s="86" t="s">
        <v>960</v>
      </c>
      <c r="G237" s="86" t="s">
        <v>570</v>
      </c>
      <c r="H237" s="29" t="s">
        <v>96</v>
      </c>
      <c r="I237" s="27">
        <v>0</v>
      </c>
      <c r="J237" s="27">
        <v>711000000</v>
      </c>
      <c r="K237" s="27" t="s">
        <v>274</v>
      </c>
      <c r="L237" s="29" t="s">
        <v>576</v>
      </c>
      <c r="M237" s="73" t="s">
        <v>54</v>
      </c>
      <c r="N237" s="29" t="s">
        <v>30</v>
      </c>
      <c r="O237" s="27" t="s">
        <v>277</v>
      </c>
      <c r="P237" s="75" t="s">
        <v>31</v>
      </c>
      <c r="Q237" s="109" t="s">
        <v>252</v>
      </c>
      <c r="R237" s="71" t="s">
        <v>127</v>
      </c>
      <c r="S237" s="115">
        <v>10</v>
      </c>
      <c r="T237" s="116">
        <v>2100</v>
      </c>
      <c r="U237" s="30">
        <f t="shared" si="24"/>
        <v>21000</v>
      </c>
      <c r="V237" s="30">
        <f t="shared" si="25"/>
        <v>23520.000000000004</v>
      </c>
      <c r="W237" s="31"/>
      <c r="X237" s="29">
        <v>2016</v>
      </c>
      <c r="Y237" s="27"/>
    </row>
    <row r="238" spans="2:25" ht="65.25" customHeight="1">
      <c r="B238" s="27" t="s">
        <v>1350</v>
      </c>
      <c r="C238" s="86" t="s">
        <v>225</v>
      </c>
      <c r="D238" s="35" t="s">
        <v>956</v>
      </c>
      <c r="E238" s="86" t="s">
        <v>957</v>
      </c>
      <c r="F238" s="86" t="s">
        <v>958</v>
      </c>
      <c r="G238" s="86" t="s">
        <v>571</v>
      </c>
      <c r="H238" s="29" t="s">
        <v>96</v>
      </c>
      <c r="I238" s="27">
        <v>0</v>
      </c>
      <c r="J238" s="27">
        <v>711000000</v>
      </c>
      <c r="K238" s="27" t="s">
        <v>274</v>
      </c>
      <c r="L238" s="29" t="s">
        <v>576</v>
      </c>
      <c r="M238" s="73" t="s">
        <v>54</v>
      </c>
      <c r="N238" s="29" t="s">
        <v>30</v>
      </c>
      <c r="O238" s="27" t="s">
        <v>277</v>
      </c>
      <c r="P238" s="75" t="s">
        <v>31</v>
      </c>
      <c r="Q238" s="109" t="s">
        <v>99</v>
      </c>
      <c r="R238" s="71" t="s">
        <v>100</v>
      </c>
      <c r="S238" s="115">
        <v>5</v>
      </c>
      <c r="T238" s="116">
        <v>12600</v>
      </c>
      <c r="U238" s="30">
        <f t="shared" si="24"/>
        <v>63000</v>
      </c>
      <c r="V238" s="30">
        <f t="shared" si="25"/>
        <v>70560</v>
      </c>
      <c r="W238" s="31"/>
      <c r="X238" s="29">
        <v>2016</v>
      </c>
      <c r="Y238" s="27"/>
    </row>
    <row r="239" spans="2:25" ht="65.25" customHeight="1">
      <c r="B239" s="27" t="s">
        <v>675</v>
      </c>
      <c r="C239" s="86" t="s">
        <v>225</v>
      </c>
      <c r="D239" s="35" t="s">
        <v>953</v>
      </c>
      <c r="E239" s="86" t="s">
        <v>954</v>
      </c>
      <c r="F239" s="86" t="s">
        <v>955</v>
      </c>
      <c r="G239" s="86" t="s">
        <v>572</v>
      </c>
      <c r="H239" s="29" t="s">
        <v>96</v>
      </c>
      <c r="I239" s="27">
        <v>0</v>
      </c>
      <c r="J239" s="27">
        <v>711000000</v>
      </c>
      <c r="K239" s="27" t="s">
        <v>274</v>
      </c>
      <c r="L239" s="29" t="s">
        <v>576</v>
      </c>
      <c r="M239" s="73" t="s">
        <v>54</v>
      </c>
      <c r="N239" s="29" t="s">
        <v>30</v>
      </c>
      <c r="O239" s="27" t="s">
        <v>277</v>
      </c>
      <c r="P239" s="75" t="s">
        <v>31</v>
      </c>
      <c r="Q239" s="109" t="s">
        <v>99</v>
      </c>
      <c r="R239" s="71" t="s">
        <v>100</v>
      </c>
      <c r="S239" s="115">
        <v>4</v>
      </c>
      <c r="T239" s="116">
        <v>6500</v>
      </c>
      <c r="U239" s="30">
        <f t="shared" si="24"/>
        <v>26000</v>
      </c>
      <c r="V239" s="30">
        <f t="shared" si="25"/>
        <v>29120.000000000004</v>
      </c>
      <c r="W239" s="31"/>
      <c r="X239" s="29">
        <v>2016</v>
      </c>
      <c r="Y239" s="27"/>
    </row>
    <row r="240" spans="2:25" ht="65.25" customHeight="1">
      <c r="B240" s="27" t="s">
        <v>676</v>
      </c>
      <c r="C240" s="86" t="s">
        <v>225</v>
      </c>
      <c r="D240" s="35" t="s">
        <v>950</v>
      </c>
      <c r="E240" s="86" t="s">
        <v>951</v>
      </c>
      <c r="F240" s="86" t="s">
        <v>952</v>
      </c>
      <c r="G240" s="86" t="s">
        <v>573</v>
      </c>
      <c r="H240" s="29" t="s">
        <v>96</v>
      </c>
      <c r="I240" s="27">
        <v>0</v>
      </c>
      <c r="J240" s="27">
        <v>711000000</v>
      </c>
      <c r="K240" s="27" t="s">
        <v>274</v>
      </c>
      <c r="L240" s="29" t="s">
        <v>576</v>
      </c>
      <c r="M240" s="73" t="s">
        <v>54</v>
      </c>
      <c r="N240" s="29" t="s">
        <v>30</v>
      </c>
      <c r="O240" s="27" t="s">
        <v>277</v>
      </c>
      <c r="P240" s="75" t="s">
        <v>31</v>
      </c>
      <c r="Q240" s="109" t="s">
        <v>99</v>
      </c>
      <c r="R240" s="71" t="s">
        <v>100</v>
      </c>
      <c r="S240" s="115">
        <v>16</v>
      </c>
      <c r="T240" s="116">
        <v>5537.5</v>
      </c>
      <c r="U240" s="30">
        <f t="shared" si="24"/>
        <v>88600</v>
      </c>
      <c r="V240" s="30">
        <f t="shared" si="25"/>
        <v>99232.00000000001</v>
      </c>
      <c r="W240" s="31"/>
      <c r="X240" s="29">
        <v>2016</v>
      </c>
      <c r="Y240" s="27"/>
    </row>
    <row r="241" spans="2:25" ht="65.25" customHeight="1">
      <c r="B241" s="27" t="s">
        <v>1351</v>
      </c>
      <c r="C241" s="86" t="s">
        <v>225</v>
      </c>
      <c r="D241" s="35" t="s">
        <v>947</v>
      </c>
      <c r="E241" s="86" t="s">
        <v>948</v>
      </c>
      <c r="F241" s="86" t="s">
        <v>949</v>
      </c>
      <c r="G241" s="86" t="s">
        <v>282</v>
      </c>
      <c r="H241" s="29" t="s">
        <v>96</v>
      </c>
      <c r="I241" s="27">
        <v>0</v>
      </c>
      <c r="J241" s="27">
        <v>711000000</v>
      </c>
      <c r="K241" s="27" t="s">
        <v>274</v>
      </c>
      <c r="L241" s="29" t="s">
        <v>576</v>
      </c>
      <c r="M241" s="73" t="s">
        <v>54</v>
      </c>
      <c r="N241" s="29" t="s">
        <v>30</v>
      </c>
      <c r="O241" s="27" t="s">
        <v>277</v>
      </c>
      <c r="P241" s="75" t="s">
        <v>31</v>
      </c>
      <c r="Q241" s="109" t="s">
        <v>99</v>
      </c>
      <c r="R241" s="71" t="s">
        <v>100</v>
      </c>
      <c r="S241" s="115">
        <v>16</v>
      </c>
      <c r="T241" s="116">
        <v>5220</v>
      </c>
      <c r="U241" s="30">
        <f t="shared" si="24"/>
        <v>83520</v>
      </c>
      <c r="V241" s="30">
        <f t="shared" si="25"/>
        <v>93542.40000000001</v>
      </c>
      <c r="W241" s="31"/>
      <c r="X241" s="29">
        <v>2016</v>
      </c>
      <c r="Y241" s="27"/>
    </row>
    <row r="242" spans="2:25" ht="65.25" customHeight="1">
      <c r="B242" s="27" t="s">
        <v>1352</v>
      </c>
      <c r="C242" s="86" t="s">
        <v>225</v>
      </c>
      <c r="D242" s="35" t="s">
        <v>944</v>
      </c>
      <c r="E242" s="86" t="s">
        <v>945</v>
      </c>
      <c r="F242" s="86" t="s">
        <v>946</v>
      </c>
      <c r="G242" s="86" t="s">
        <v>574</v>
      </c>
      <c r="H242" s="29" t="s">
        <v>96</v>
      </c>
      <c r="I242" s="27">
        <v>0</v>
      </c>
      <c r="J242" s="27">
        <v>711000000</v>
      </c>
      <c r="K242" s="27" t="s">
        <v>274</v>
      </c>
      <c r="L242" s="29" t="s">
        <v>576</v>
      </c>
      <c r="M242" s="73" t="s">
        <v>54</v>
      </c>
      <c r="N242" s="29" t="s">
        <v>30</v>
      </c>
      <c r="O242" s="27" t="s">
        <v>277</v>
      </c>
      <c r="P242" s="75" t="s">
        <v>31</v>
      </c>
      <c r="Q242" s="109" t="s">
        <v>99</v>
      </c>
      <c r="R242" s="71" t="s">
        <v>100</v>
      </c>
      <c r="S242" s="115">
        <v>16</v>
      </c>
      <c r="T242" s="116">
        <v>33655</v>
      </c>
      <c r="U242" s="30">
        <f t="shared" si="24"/>
        <v>538480</v>
      </c>
      <c r="V242" s="30">
        <f t="shared" si="25"/>
        <v>603097.6000000001</v>
      </c>
      <c r="W242" s="31"/>
      <c r="X242" s="29">
        <v>2016</v>
      </c>
      <c r="Y242" s="27"/>
    </row>
    <row r="243" spans="2:25" ht="65.25" customHeight="1">
      <c r="B243" s="27" t="s">
        <v>1353</v>
      </c>
      <c r="C243" s="86" t="s">
        <v>225</v>
      </c>
      <c r="D243" s="35" t="s">
        <v>942</v>
      </c>
      <c r="E243" s="86" t="s">
        <v>273</v>
      </c>
      <c r="F243" s="86" t="s">
        <v>943</v>
      </c>
      <c r="G243" s="86" t="s">
        <v>679</v>
      </c>
      <c r="H243" s="29" t="s">
        <v>96</v>
      </c>
      <c r="I243" s="27">
        <v>0</v>
      </c>
      <c r="J243" s="27">
        <v>711000000</v>
      </c>
      <c r="K243" s="27" t="s">
        <v>274</v>
      </c>
      <c r="L243" s="29" t="s">
        <v>576</v>
      </c>
      <c r="M243" s="73" t="s">
        <v>54</v>
      </c>
      <c r="N243" s="29" t="s">
        <v>30</v>
      </c>
      <c r="O243" s="27" t="s">
        <v>277</v>
      </c>
      <c r="P243" s="75" t="s">
        <v>31</v>
      </c>
      <c r="Q243" s="109" t="s">
        <v>99</v>
      </c>
      <c r="R243" s="71" t="s">
        <v>100</v>
      </c>
      <c r="S243" s="115">
        <v>5</v>
      </c>
      <c r="T243" s="116">
        <v>6250</v>
      </c>
      <c r="U243" s="30">
        <f t="shared" si="24"/>
        <v>31250</v>
      </c>
      <c r="V243" s="30">
        <f t="shared" si="25"/>
        <v>35000</v>
      </c>
      <c r="W243" s="31"/>
      <c r="X243" s="29">
        <v>2016</v>
      </c>
      <c r="Y243" s="27"/>
    </row>
    <row r="244" spans="2:25" ht="65.25" customHeight="1">
      <c r="B244" s="27" t="s">
        <v>1354</v>
      </c>
      <c r="C244" s="86" t="s">
        <v>225</v>
      </c>
      <c r="D244" s="35" t="s">
        <v>940</v>
      </c>
      <c r="E244" s="86" t="s">
        <v>273</v>
      </c>
      <c r="F244" s="86" t="s">
        <v>941</v>
      </c>
      <c r="G244" s="86" t="s">
        <v>680</v>
      </c>
      <c r="H244" s="29" t="s">
        <v>96</v>
      </c>
      <c r="I244" s="27">
        <v>0</v>
      </c>
      <c r="J244" s="27">
        <v>711000000</v>
      </c>
      <c r="K244" s="27" t="s">
        <v>274</v>
      </c>
      <c r="L244" s="29" t="s">
        <v>281</v>
      </c>
      <c r="M244" s="73" t="s">
        <v>54</v>
      </c>
      <c r="N244" s="29" t="s">
        <v>30</v>
      </c>
      <c r="O244" s="27" t="s">
        <v>277</v>
      </c>
      <c r="P244" s="75" t="s">
        <v>31</v>
      </c>
      <c r="Q244" s="109" t="s">
        <v>99</v>
      </c>
      <c r="R244" s="71" t="s">
        <v>100</v>
      </c>
      <c r="S244" s="115">
        <v>5</v>
      </c>
      <c r="T244" s="116">
        <v>7930</v>
      </c>
      <c r="U244" s="30">
        <f t="shared" si="24"/>
        <v>39650</v>
      </c>
      <c r="V244" s="30">
        <f t="shared" si="25"/>
        <v>44408.00000000001</v>
      </c>
      <c r="W244" s="31"/>
      <c r="X244" s="29">
        <v>2016</v>
      </c>
      <c r="Y244" s="27"/>
    </row>
    <row r="245" spans="2:25" ht="65.25" customHeight="1">
      <c r="B245" s="27" t="s">
        <v>1355</v>
      </c>
      <c r="C245" s="86" t="s">
        <v>225</v>
      </c>
      <c r="D245" s="35" t="s">
        <v>938</v>
      </c>
      <c r="E245" s="86" t="s">
        <v>273</v>
      </c>
      <c r="F245" s="86" t="s">
        <v>939</v>
      </c>
      <c r="G245" s="86" t="s">
        <v>681</v>
      </c>
      <c r="H245" s="29" t="s">
        <v>96</v>
      </c>
      <c r="I245" s="27">
        <v>0</v>
      </c>
      <c r="J245" s="27">
        <v>711000000</v>
      </c>
      <c r="K245" s="27" t="s">
        <v>274</v>
      </c>
      <c r="L245" s="29" t="s">
        <v>253</v>
      </c>
      <c r="M245" s="73" t="s">
        <v>54</v>
      </c>
      <c r="N245" s="29" t="s">
        <v>30</v>
      </c>
      <c r="O245" s="27" t="s">
        <v>277</v>
      </c>
      <c r="P245" s="75" t="s">
        <v>31</v>
      </c>
      <c r="Q245" s="109" t="s">
        <v>99</v>
      </c>
      <c r="R245" s="71" t="s">
        <v>100</v>
      </c>
      <c r="S245" s="115">
        <v>10</v>
      </c>
      <c r="T245" s="116">
        <v>11950</v>
      </c>
      <c r="U245" s="30">
        <f t="shared" si="24"/>
        <v>119500</v>
      </c>
      <c r="V245" s="30">
        <f t="shared" si="25"/>
        <v>133840</v>
      </c>
      <c r="W245" s="31"/>
      <c r="X245" s="29">
        <v>2016</v>
      </c>
      <c r="Y245" s="27"/>
    </row>
    <row r="246" spans="2:25" ht="65.25" customHeight="1">
      <c r="B246" s="27" t="s">
        <v>1356</v>
      </c>
      <c r="C246" s="86" t="s">
        <v>225</v>
      </c>
      <c r="D246" s="35" t="s">
        <v>936</v>
      </c>
      <c r="E246" s="86" t="s">
        <v>273</v>
      </c>
      <c r="F246" s="86" t="s">
        <v>937</v>
      </c>
      <c r="G246" s="86" t="s">
        <v>682</v>
      </c>
      <c r="H246" s="29" t="s">
        <v>96</v>
      </c>
      <c r="I246" s="29">
        <v>0</v>
      </c>
      <c r="J246" s="27">
        <v>711000000</v>
      </c>
      <c r="K246" s="27" t="s">
        <v>274</v>
      </c>
      <c r="L246" s="29" t="s">
        <v>36</v>
      </c>
      <c r="M246" s="73" t="s">
        <v>54</v>
      </c>
      <c r="N246" s="29" t="s">
        <v>30</v>
      </c>
      <c r="O246" s="27" t="s">
        <v>277</v>
      </c>
      <c r="P246" s="75" t="s">
        <v>31</v>
      </c>
      <c r="Q246" s="109" t="s">
        <v>99</v>
      </c>
      <c r="R246" s="71" t="s">
        <v>100</v>
      </c>
      <c r="S246" s="115">
        <v>5</v>
      </c>
      <c r="T246" s="116">
        <v>17800</v>
      </c>
      <c r="U246" s="30">
        <f t="shared" si="24"/>
        <v>89000</v>
      </c>
      <c r="V246" s="30">
        <f t="shared" si="25"/>
        <v>99680.00000000001</v>
      </c>
      <c r="W246" s="31"/>
      <c r="X246" s="29">
        <v>2016</v>
      </c>
      <c r="Y246" s="27"/>
    </row>
    <row r="247" spans="2:25" ht="15" customHeight="1">
      <c r="B247" s="128" t="s">
        <v>14</v>
      </c>
      <c r="C247" s="129"/>
      <c r="D247" s="35"/>
      <c r="E247" s="55"/>
      <c r="F247" s="55"/>
      <c r="G247" s="55"/>
      <c r="H247" s="29"/>
      <c r="I247" s="29"/>
      <c r="J247" s="32"/>
      <c r="K247" s="32"/>
      <c r="L247" s="29"/>
      <c r="M247" s="29"/>
      <c r="N247" s="32"/>
      <c r="O247" s="29"/>
      <c r="P247" s="32"/>
      <c r="Q247" s="29"/>
      <c r="R247" s="32"/>
      <c r="S247" s="32"/>
      <c r="T247" s="30"/>
      <c r="U247" s="36">
        <f>SUM(U10:U246)</f>
        <v>81967484.25189999</v>
      </c>
      <c r="V247" s="36">
        <f>SUM(V10:V246)</f>
        <v>88138942.47412798</v>
      </c>
      <c r="W247" s="31"/>
      <c r="X247" s="33"/>
      <c r="Y247" s="33"/>
    </row>
    <row r="248" spans="2:74" ht="12.75">
      <c r="B248" s="130" t="s">
        <v>15</v>
      </c>
      <c r="C248" s="130"/>
      <c r="D248" s="35"/>
      <c r="E248" s="37"/>
      <c r="F248" s="37"/>
      <c r="G248" s="37"/>
      <c r="H248" s="53"/>
      <c r="I248" s="53"/>
      <c r="J248" s="37"/>
      <c r="K248" s="37"/>
      <c r="L248" s="53"/>
      <c r="M248" s="53"/>
      <c r="N248" s="37"/>
      <c r="O248" s="53"/>
      <c r="P248" s="38"/>
      <c r="Q248" s="53"/>
      <c r="R248" s="37"/>
      <c r="S248" s="37"/>
      <c r="T248" s="37"/>
      <c r="U248" s="37"/>
      <c r="V248" s="39"/>
      <c r="W248" s="39"/>
      <c r="X248" s="33"/>
      <c r="Y248" s="33"/>
      <c r="AB248" s="62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</row>
    <row r="249" spans="2:74" ht="99" customHeight="1">
      <c r="B249" s="29" t="s">
        <v>108</v>
      </c>
      <c r="C249" s="92" t="s">
        <v>225</v>
      </c>
      <c r="D249" s="35" t="s">
        <v>376</v>
      </c>
      <c r="E249" s="92" t="s">
        <v>375</v>
      </c>
      <c r="F249" s="92" t="s">
        <v>375</v>
      </c>
      <c r="G249" s="92" t="s">
        <v>1321</v>
      </c>
      <c r="H249" s="29" t="s">
        <v>121</v>
      </c>
      <c r="I249" s="29">
        <v>50</v>
      </c>
      <c r="J249" s="27">
        <v>711000000</v>
      </c>
      <c r="K249" s="27" t="s">
        <v>274</v>
      </c>
      <c r="L249" s="27" t="s">
        <v>1322</v>
      </c>
      <c r="M249" s="27" t="s">
        <v>54</v>
      </c>
      <c r="N249" s="92"/>
      <c r="O249" s="27" t="s">
        <v>1324</v>
      </c>
      <c r="P249" s="29" t="s">
        <v>31</v>
      </c>
      <c r="Q249" s="32"/>
      <c r="R249" s="32"/>
      <c r="S249" s="32"/>
      <c r="T249" s="32"/>
      <c r="U249" s="30">
        <v>39932763</v>
      </c>
      <c r="V249" s="30">
        <f aca="true" t="shared" si="26" ref="V249:V255">U249*1.12</f>
        <v>44724694.56</v>
      </c>
      <c r="W249" s="93"/>
      <c r="X249" s="29">
        <v>2015</v>
      </c>
      <c r="Y249" s="91"/>
      <c r="AB249" s="62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</row>
    <row r="250" spans="2:74" ht="116.25" customHeight="1">
      <c r="B250" s="29" t="s">
        <v>114</v>
      </c>
      <c r="C250" s="92" t="s">
        <v>225</v>
      </c>
      <c r="D250" s="35" t="s">
        <v>376</v>
      </c>
      <c r="E250" s="92" t="s">
        <v>375</v>
      </c>
      <c r="F250" s="92" t="s">
        <v>375</v>
      </c>
      <c r="G250" s="92" t="s">
        <v>1320</v>
      </c>
      <c r="H250" s="29" t="s">
        <v>121</v>
      </c>
      <c r="I250" s="29">
        <v>50</v>
      </c>
      <c r="J250" s="27">
        <v>711000000</v>
      </c>
      <c r="K250" s="27" t="s">
        <v>274</v>
      </c>
      <c r="L250" s="27" t="s">
        <v>1322</v>
      </c>
      <c r="M250" s="27" t="s">
        <v>54</v>
      </c>
      <c r="N250" s="92"/>
      <c r="O250" s="27" t="s">
        <v>1323</v>
      </c>
      <c r="P250" s="29" t="s">
        <v>31</v>
      </c>
      <c r="Q250" s="32"/>
      <c r="R250" s="32"/>
      <c r="S250" s="32"/>
      <c r="T250" s="32"/>
      <c r="U250" s="30">
        <v>179954552</v>
      </c>
      <c r="V250" s="30">
        <f>U250*1.12</f>
        <v>201549098.24</v>
      </c>
      <c r="W250" s="93"/>
      <c r="X250" s="29">
        <v>2015</v>
      </c>
      <c r="Y250" s="91"/>
      <c r="AB250" s="62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</row>
    <row r="251" spans="2:74" ht="155.25" customHeight="1">
      <c r="B251" s="29" t="s">
        <v>123</v>
      </c>
      <c r="C251" s="35" t="s">
        <v>225</v>
      </c>
      <c r="D251" s="35" t="s">
        <v>357</v>
      </c>
      <c r="E251" s="92" t="s">
        <v>358</v>
      </c>
      <c r="F251" s="92" t="s">
        <v>358</v>
      </c>
      <c r="G251" s="92" t="s">
        <v>122</v>
      </c>
      <c r="H251" s="29" t="s">
        <v>96</v>
      </c>
      <c r="I251" s="29">
        <v>80</v>
      </c>
      <c r="J251" s="27">
        <v>711000000</v>
      </c>
      <c r="K251" s="27" t="s">
        <v>274</v>
      </c>
      <c r="L251" s="29" t="s">
        <v>61</v>
      </c>
      <c r="M251" s="78" t="s">
        <v>54</v>
      </c>
      <c r="N251" s="27"/>
      <c r="O251" s="27" t="s">
        <v>49</v>
      </c>
      <c r="P251" s="29" t="s">
        <v>31</v>
      </c>
      <c r="Q251" s="29"/>
      <c r="R251" s="32"/>
      <c r="S251" s="32"/>
      <c r="T251" s="30"/>
      <c r="U251" s="30">
        <v>3000000</v>
      </c>
      <c r="V251" s="30">
        <f t="shared" si="26"/>
        <v>3360000.0000000005</v>
      </c>
      <c r="W251" s="31"/>
      <c r="X251" s="29">
        <v>2016</v>
      </c>
      <c r="Y251" s="88"/>
      <c r="AB251" s="62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</row>
    <row r="252" spans="2:74" ht="155.25" customHeight="1">
      <c r="B252" s="29" t="s">
        <v>128</v>
      </c>
      <c r="C252" s="35" t="s">
        <v>225</v>
      </c>
      <c r="D252" s="35" t="s">
        <v>341</v>
      </c>
      <c r="E252" s="92" t="s">
        <v>340</v>
      </c>
      <c r="F252" s="92" t="s">
        <v>340</v>
      </c>
      <c r="G252" s="92" t="s">
        <v>353</v>
      </c>
      <c r="H252" s="29" t="s">
        <v>96</v>
      </c>
      <c r="I252" s="29">
        <v>80</v>
      </c>
      <c r="J252" s="27">
        <v>711000000</v>
      </c>
      <c r="K252" s="27" t="s">
        <v>274</v>
      </c>
      <c r="L252" s="29" t="s">
        <v>61</v>
      </c>
      <c r="M252" s="78" t="s">
        <v>54</v>
      </c>
      <c r="N252" s="27"/>
      <c r="O252" s="27" t="s">
        <v>95</v>
      </c>
      <c r="P252" s="29" t="s">
        <v>31</v>
      </c>
      <c r="Q252" s="29"/>
      <c r="R252" s="32"/>
      <c r="S252" s="32"/>
      <c r="T252" s="30"/>
      <c r="U252" s="30">
        <v>3000000</v>
      </c>
      <c r="V252" s="30">
        <f t="shared" si="26"/>
        <v>3360000.0000000005</v>
      </c>
      <c r="W252" s="31"/>
      <c r="X252" s="29">
        <v>2016</v>
      </c>
      <c r="Y252" s="88"/>
      <c r="AB252" s="62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</row>
    <row r="253" spans="2:74" ht="38.25">
      <c r="B253" s="29" t="s">
        <v>132</v>
      </c>
      <c r="C253" s="35" t="s">
        <v>225</v>
      </c>
      <c r="D253" s="35" t="s">
        <v>361</v>
      </c>
      <c r="E253" s="92" t="s">
        <v>1374</v>
      </c>
      <c r="F253" s="92" t="s">
        <v>1374</v>
      </c>
      <c r="G253" s="92" t="s">
        <v>135</v>
      </c>
      <c r="H253" s="29" t="s">
        <v>96</v>
      </c>
      <c r="I253" s="29">
        <v>80</v>
      </c>
      <c r="J253" s="27">
        <v>711000000</v>
      </c>
      <c r="K253" s="27" t="s">
        <v>274</v>
      </c>
      <c r="L253" s="29" t="s">
        <v>35</v>
      </c>
      <c r="M253" s="78" t="s">
        <v>54</v>
      </c>
      <c r="N253" s="27"/>
      <c r="O253" s="27" t="s">
        <v>338</v>
      </c>
      <c r="P253" s="29" t="s">
        <v>31</v>
      </c>
      <c r="Q253" s="29"/>
      <c r="R253" s="32"/>
      <c r="S253" s="32"/>
      <c r="T253" s="30"/>
      <c r="U253" s="30">
        <v>2000000.0000000002</v>
      </c>
      <c r="V253" s="30">
        <f t="shared" si="26"/>
        <v>2240000.0000000005</v>
      </c>
      <c r="W253" s="31"/>
      <c r="X253" s="29">
        <v>2016</v>
      </c>
      <c r="Y253" s="88"/>
      <c r="AB253" s="62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</row>
    <row r="254" spans="2:74" ht="68.25" customHeight="1">
      <c r="B254" s="29" t="s">
        <v>362</v>
      </c>
      <c r="C254" s="92" t="s">
        <v>225</v>
      </c>
      <c r="D254" s="35" t="s">
        <v>351</v>
      </c>
      <c r="E254" s="92" t="s">
        <v>350</v>
      </c>
      <c r="F254" s="92" t="s">
        <v>350</v>
      </c>
      <c r="G254" s="92" t="s">
        <v>352</v>
      </c>
      <c r="H254" s="29" t="s">
        <v>121</v>
      </c>
      <c r="I254" s="29">
        <v>50</v>
      </c>
      <c r="J254" s="27">
        <v>711000000</v>
      </c>
      <c r="K254" s="27" t="s">
        <v>274</v>
      </c>
      <c r="L254" s="27" t="s">
        <v>46</v>
      </c>
      <c r="M254" s="27" t="s">
        <v>54</v>
      </c>
      <c r="N254" s="92"/>
      <c r="O254" s="27" t="s">
        <v>270</v>
      </c>
      <c r="P254" s="29" t="s">
        <v>31</v>
      </c>
      <c r="Q254" s="32"/>
      <c r="R254" s="32"/>
      <c r="S254" s="32"/>
      <c r="T254" s="32"/>
      <c r="U254" s="30">
        <f>402963000+117700000</f>
        <v>520663000</v>
      </c>
      <c r="V254" s="30">
        <f t="shared" si="26"/>
        <v>583142560</v>
      </c>
      <c r="W254" s="93"/>
      <c r="X254" s="29">
        <v>2016</v>
      </c>
      <c r="Y254" s="91"/>
      <c r="AB254" s="62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</row>
    <row r="255" spans="2:74" ht="68.25" customHeight="1">
      <c r="B255" s="29" t="s">
        <v>1333</v>
      </c>
      <c r="C255" s="92" t="s">
        <v>225</v>
      </c>
      <c r="D255" s="35" t="s">
        <v>705</v>
      </c>
      <c r="E255" s="92" t="s">
        <v>704</v>
      </c>
      <c r="F255" s="92" t="s">
        <v>704</v>
      </c>
      <c r="G255" s="92" t="s">
        <v>706</v>
      </c>
      <c r="H255" s="29" t="s">
        <v>121</v>
      </c>
      <c r="I255" s="29">
        <v>50</v>
      </c>
      <c r="J255" s="27">
        <v>711000000</v>
      </c>
      <c r="K255" s="27" t="s">
        <v>274</v>
      </c>
      <c r="L255" s="27" t="s">
        <v>42</v>
      </c>
      <c r="M255" s="27" t="s">
        <v>54</v>
      </c>
      <c r="N255" s="92"/>
      <c r="O255" s="27" t="s">
        <v>707</v>
      </c>
      <c r="P255" s="29" t="s">
        <v>31</v>
      </c>
      <c r="Q255" s="32"/>
      <c r="R255" s="32"/>
      <c r="S255" s="32"/>
      <c r="T255" s="32"/>
      <c r="U255" s="30">
        <v>257920237</v>
      </c>
      <c r="V255" s="30">
        <f t="shared" si="26"/>
        <v>288870665.44000006</v>
      </c>
      <c r="W255" s="93"/>
      <c r="X255" s="29">
        <v>2016</v>
      </c>
      <c r="Y255" s="91"/>
      <c r="AB255" s="62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</row>
    <row r="256" spans="2:25" ht="16.5" customHeight="1">
      <c r="B256" s="128" t="s">
        <v>109</v>
      </c>
      <c r="C256" s="129"/>
      <c r="D256" s="35"/>
      <c r="E256" s="28"/>
      <c r="F256" s="28"/>
      <c r="G256" s="34"/>
      <c r="H256" s="29"/>
      <c r="I256" s="29"/>
      <c r="J256" s="27"/>
      <c r="K256" s="27"/>
      <c r="L256" s="29"/>
      <c r="M256" s="27"/>
      <c r="N256" s="32"/>
      <c r="O256" s="27"/>
      <c r="P256" s="29"/>
      <c r="Q256" s="29"/>
      <c r="R256" s="33"/>
      <c r="S256" s="33"/>
      <c r="T256" s="30"/>
      <c r="U256" s="36">
        <f>SUM(U249:U255)</f>
        <v>1006470552</v>
      </c>
      <c r="V256" s="36">
        <f>SUM(V249:V255)</f>
        <v>1127247018.24</v>
      </c>
      <c r="W256" s="40"/>
      <c r="X256" s="29"/>
      <c r="Y256" s="34"/>
    </row>
    <row r="257" spans="2:74" ht="12.75">
      <c r="B257" s="69" t="s">
        <v>16</v>
      </c>
      <c r="C257" s="56"/>
      <c r="D257" s="35"/>
      <c r="E257" s="56"/>
      <c r="F257" s="56"/>
      <c r="G257" s="56"/>
      <c r="H257" s="53"/>
      <c r="I257" s="53"/>
      <c r="J257" s="37"/>
      <c r="K257" s="37"/>
      <c r="L257" s="53"/>
      <c r="M257" s="53"/>
      <c r="N257" s="37"/>
      <c r="O257" s="53"/>
      <c r="P257" s="38"/>
      <c r="Q257" s="53"/>
      <c r="R257" s="37"/>
      <c r="S257" s="37"/>
      <c r="T257" s="37"/>
      <c r="U257" s="37"/>
      <c r="V257" s="39"/>
      <c r="W257" s="39"/>
      <c r="X257" s="33"/>
      <c r="Y257" s="33"/>
      <c r="AB257" s="62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</row>
    <row r="258" spans="2:74" ht="114.75">
      <c r="B258" s="29" t="s">
        <v>62</v>
      </c>
      <c r="C258" s="28" t="s">
        <v>225</v>
      </c>
      <c r="D258" s="35" t="s">
        <v>832</v>
      </c>
      <c r="E258" s="92" t="s">
        <v>833</v>
      </c>
      <c r="F258" s="92" t="s">
        <v>833</v>
      </c>
      <c r="G258" s="92" t="s">
        <v>1331</v>
      </c>
      <c r="H258" s="29" t="s">
        <v>121</v>
      </c>
      <c r="I258" s="29">
        <v>80</v>
      </c>
      <c r="J258" s="27">
        <v>711000000</v>
      </c>
      <c r="K258" s="27" t="s">
        <v>274</v>
      </c>
      <c r="L258" s="27" t="s">
        <v>1322</v>
      </c>
      <c r="M258" s="73" t="s">
        <v>54</v>
      </c>
      <c r="N258" s="32"/>
      <c r="O258" s="27" t="s">
        <v>1332</v>
      </c>
      <c r="P258" s="29" t="s">
        <v>31</v>
      </c>
      <c r="Q258" s="32"/>
      <c r="R258" s="32"/>
      <c r="S258" s="32"/>
      <c r="T258" s="30"/>
      <c r="U258" s="30">
        <v>40000000</v>
      </c>
      <c r="V258" s="30">
        <f>U258*1.12</f>
        <v>44800000.00000001</v>
      </c>
      <c r="W258" s="31"/>
      <c r="X258" s="29">
        <v>2015</v>
      </c>
      <c r="Y258" s="27"/>
      <c r="AB258" s="62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</row>
    <row r="259" spans="2:74" ht="60" customHeight="1">
      <c r="B259" s="29" t="s">
        <v>63</v>
      </c>
      <c r="C259" s="35" t="s">
        <v>225</v>
      </c>
      <c r="D259" s="35" t="s">
        <v>354</v>
      </c>
      <c r="E259" s="92" t="s">
        <v>847</v>
      </c>
      <c r="F259" s="92" t="s">
        <v>847</v>
      </c>
      <c r="G259" s="92" t="s">
        <v>59</v>
      </c>
      <c r="H259" s="95" t="s">
        <v>32</v>
      </c>
      <c r="I259" s="29">
        <v>50</v>
      </c>
      <c r="J259" s="27">
        <v>711000000</v>
      </c>
      <c r="K259" s="27" t="s">
        <v>274</v>
      </c>
      <c r="L259" s="29" t="s">
        <v>35</v>
      </c>
      <c r="M259" s="73" t="s">
        <v>54</v>
      </c>
      <c r="N259" s="29"/>
      <c r="O259" s="27" t="s">
        <v>976</v>
      </c>
      <c r="P259" s="73" t="s">
        <v>58</v>
      </c>
      <c r="Q259" s="29"/>
      <c r="R259" s="33"/>
      <c r="S259" s="33"/>
      <c r="T259" s="33"/>
      <c r="U259" s="30">
        <v>1135639</v>
      </c>
      <c r="V259" s="30">
        <f aca="true" t="shared" si="27" ref="V259:V288">U259*1.12</f>
        <v>1271915.6800000002</v>
      </c>
      <c r="W259" s="33"/>
      <c r="X259" s="29">
        <v>2016</v>
      </c>
      <c r="Y259" s="33"/>
      <c r="AB259" s="62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</row>
    <row r="260" spans="2:28" s="5" customFormat="1" ht="81.75" customHeight="1">
      <c r="B260" s="29" t="s">
        <v>64</v>
      </c>
      <c r="C260" s="35" t="s">
        <v>225</v>
      </c>
      <c r="D260" s="35" t="s">
        <v>886</v>
      </c>
      <c r="E260" s="92" t="s">
        <v>885</v>
      </c>
      <c r="F260" s="92" t="s">
        <v>885</v>
      </c>
      <c r="G260" s="92" t="s">
        <v>246</v>
      </c>
      <c r="H260" s="29" t="s">
        <v>32</v>
      </c>
      <c r="I260" s="29">
        <v>50</v>
      </c>
      <c r="J260" s="27">
        <v>711000000</v>
      </c>
      <c r="K260" s="27" t="s">
        <v>274</v>
      </c>
      <c r="L260" s="29" t="s">
        <v>35</v>
      </c>
      <c r="M260" s="73" t="s">
        <v>54</v>
      </c>
      <c r="N260" s="32"/>
      <c r="O260" s="27" t="s">
        <v>976</v>
      </c>
      <c r="P260" s="73" t="s">
        <v>58</v>
      </c>
      <c r="Q260" s="73"/>
      <c r="R260" s="96"/>
      <c r="S260" s="97"/>
      <c r="T260" s="30"/>
      <c r="U260" s="30">
        <v>1800000</v>
      </c>
      <c r="V260" s="30">
        <f t="shared" si="27"/>
        <v>2016000.0000000002</v>
      </c>
      <c r="W260" s="98"/>
      <c r="X260" s="29">
        <v>2016</v>
      </c>
      <c r="Y260" s="85"/>
      <c r="AA260" s="99"/>
      <c r="AB260" s="41"/>
    </row>
    <row r="261" spans="2:25" ht="130.5" customHeight="1">
      <c r="B261" s="29" t="s">
        <v>65</v>
      </c>
      <c r="C261" s="35" t="s">
        <v>225</v>
      </c>
      <c r="D261" s="35" t="s">
        <v>356</v>
      </c>
      <c r="E261" s="92" t="s">
        <v>830</v>
      </c>
      <c r="F261" s="92" t="s">
        <v>830</v>
      </c>
      <c r="G261" s="92" t="s">
        <v>51</v>
      </c>
      <c r="H261" s="29" t="s">
        <v>96</v>
      </c>
      <c r="I261" s="29">
        <v>50</v>
      </c>
      <c r="J261" s="27">
        <v>711000000</v>
      </c>
      <c r="K261" s="27" t="s">
        <v>274</v>
      </c>
      <c r="L261" s="29" t="s">
        <v>262</v>
      </c>
      <c r="M261" s="73" t="s">
        <v>54</v>
      </c>
      <c r="N261" s="32"/>
      <c r="O261" s="27" t="s">
        <v>37</v>
      </c>
      <c r="P261" s="29" t="s">
        <v>31</v>
      </c>
      <c r="Q261" s="29"/>
      <c r="R261" s="33"/>
      <c r="S261" s="33"/>
      <c r="T261" s="30"/>
      <c r="U261" s="30">
        <v>4000000</v>
      </c>
      <c r="V261" s="30">
        <f>U261*1.12</f>
        <v>4480000</v>
      </c>
      <c r="W261" s="40"/>
      <c r="X261" s="29">
        <v>2016</v>
      </c>
      <c r="Y261" s="88"/>
    </row>
    <row r="262" spans="2:25" ht="102">
      <c r="B262" s="29" t="s">
        <v>66</v>
      </c>
      <c r="C262" s="35" t="s">
        <v>225</v>
      </c>
      <c r="D262" s="35" t="s">
        <v>819</v>
      </c>
      <c r="E262" s="92" t="s">
        <v>820</v>
      </c>
      <c r="F262" s="92" t="s">
        <v>820</v>
      </c>
      <c r="G262" s="92" t="s">
        <v>117</v>
      </c>
      <c r="H262" s="100" t="s">
        <v>96</v>
      </c>
      <c r="I262" s="29">
        <v>80</v>
      </c>
      <c r="J262" s="27">
        <v>711000000</v>
      </c>
      <c r="K262" s="27" t="s">
        <v>274</v>
      </c>
      <c r="L262" s="29" t="s">
        <v>35</v>
      </c>
      <c r="M262" s="73" t="s">
        <v>54</v>
      </c>
      <c r="N262" s="101"/>
      <c r="O262" s="27" t="s">
        <v>37</v>
      </c>
      <c r="P262" s="101" t="s">
        <v>31</v>
      </c>
      <c r="Q262" s="29"/>
      <c r="R262" s="32"/>
      <c r="S262" s="32"/>
      <c r="T262" s="30"/>
      <c r="U262" s="30">
        <v>2800000</v>
      </c>
      <c r="V262" s="30">
        <f t="shared" si="27"/>
        <v>3136000.0000000005</v>
      </c>
      <c r="W262" s="30"/>
      <c r="X262" s="29">
        <v>2016</v>
      </c>
      <c r="Y262" s="88"/>
    </row>
    <row r="263" spans="2:25" ht="60" customHeight="1">
      <c r="B263" s="29" t="s">
        <v>67</v>
      </c>
      <c r="C263" s="35" t="s">
        <v>225</v>
      </c>
      <c r="D263" s="35" t="s">
        <v>822</v>
      </c>
      <c r="E263" s="92" t="s">
        <v>821</v>
      </c>
      <c r="F263" s="92" t="s">
        <v>821</v>
      </c>
      <c r="G263" s="92" t="s">
        <v>113</v>
      </c>
      <c r="H263" s="29" t="s">
        <v>32</v>
      </c>
      <c r="I263" s="29">
        <v>80</v>
      </c>
      <c r="J263" s="27">
        <v>711000000</v>
      </c>
      <c r="K263" s="27" t="s">
        <v>274</v>
      </c>
      <c r="L263" s="29" t="s">
        <v>33</v>
      </c>
      <c r="M263" s="73" t="s">
        <v>54</v>
      </c>
      <c r="N263" s="32"/>
      <c r="O263" s="27" t="s">
        <v>37</v>
      </c>
      <c r="P263" s="101" t="s">
        <v>226</v>
      </c>
      <c r="Q263" s="73"/>
      <c r="R263" s="96"/>
      <c r="S263" s="97"/>
      <c r="T263" s="30"/>
      <c r="U263" s="30">
        <v>172616</v>
      </c>
      <c r="V263" s="30">
        <f>U263*1.12</f>
        <v>193329.92</v>
      </c>
      <c r="W263" s="98"/>
      <c r="X263" s="29">
        <v>2016</v>
      </c>
      <c r="Y263" s="85"/>
    </row>
    <row r="264" spans="2:25" ht="66.75" customHeight="1">
      <c r="B264" s="29" t="s">
        <v>68</v>
      </c>
      <c r="C264" s="35" t="s">
        <v>225</v>
      </c>
      <c r="D264" s="35" t="s">
        <v>822</v>
      </c>
      <c r="E264" s="92" t="s">
        <v>821</v>
      </c>
      <c r="F264" s="92" t="s">
        <v>821</v>
      </c>
      <c r="G264" s="92" t="s">
        <v>337</v>
      </c>
      <c r="H264" s="29" t="s">
        <v>32</v>
      </c>
      <c r="I264" s="29">
        <v>80</v>
      </c>
      <c r="J264" s="27">
        <v>711000000</v>
      </c>
      <c r="K264" s="27" t="s">
        <v>274</v>
      </c>
      <c r="L264" s="29" t="s">
        <v>33</v>
      </c>
      <c r="M264" s="73" t="s">
        <v>54</v>
      </c>
      <c r="N264" s="32"/>
      <c r="O264" s="27" t="s">
        <v>37</v>
      </c>
      <c r="P264" s="101" t="s">
        <v>226</v>
      </c>
      <c r="Q264" s="73"/>
      <c r="R264" s="96"/>
      <c r="S264" s="97"/>
      <c r="T264" s="30"/>
      <c r="U264" s="30">
        <v>25856</v>
      </c>
      <c r="V264" s="30">
        <f>U264*1.12</f>
        <v>28958.72</v>
      </c>
      <c r="W264" s="98"/>
      <c r="X264" s="29">
        <v>2016</v>
      </c>
      <c r="Y264" s="85"/>
    </row>
    <row r="265" spans="2:25" ht="76.5" customHeight="1">
      <c r="B265" s="29" t="s">
        <v>69</v>
      </c>
      <c r="C265" s="35" t="s">
        <v>225</v>
      </c>
      <c r="D265" s="35" t="s">
        <v>826</v>
      </c>
      <c r="E265" s="92" t="s">
        <v>825</v>
      </c>
      <c r="F265" s="92" t="s">
        <v>825</v>
      </c>
      <c r="G265" s="92" t="s">
        <v>50</v>
      </c>
      <c r="H265" s="95" t="s">
        <v>32</v>
      </c>
      <c r="I265" s="95">
        <v>50</v>
      </c>
      <c r="J265" s="27">
        <v>711000000</v>
      </c>
      <c r="K265" s="27" t="s">
        <v>274</v>
      </c>
      <c r="L265" s="95" t="s">
        <v>33</v>
      </c>
      <c r="M265" s="73" t="s">
        <v>54</v>
      </c>
      <c r="N265" s="102"/>
      <c r="O265" s="103" t="s">
        <v>34</v>
      </c>
      <c r="P265" s="95" t="s">
        <v>31</v>
      </c>
      <c r="Q265" s="95"/>
      <c r="R265" s="104"/>
      <c r="S265" s="104"/>
      <c r="T265" s="105"/>
      <c r="U265" s="30">
        <v>720000</v>
      </c>
      <c r="V265" s="30">
        <f t="shared" si="27"/>
        <v>806400.0000000001</v>
      </c>
      <c r="W265" s="106"/>
      <c r="X265" s="29">
        <v>2016</v>
      </c>
      <c r="Y265" s="104"/>
    </row>
    <row r="266" spans="2:25" ht="63.75">
      <c r="B266" s="29" t="s">
        <v>70</v>
      </c>
      <c r="C266" s="35" t="s">
        <v>225</v>
      </c>
      <c r="D266" s="35" t="s">
        <v>824</v>
      </c>
      <c r="E266" s="92" t="s">
        <v>823</v>
      </c>
      <c r="F266" s="92" t="s">
        <v>823</v>
      </c>
      <c r="G266" s="92" t="s">
        <v>130</v>
      </c>
      <c r="H266" s="95" t="s">
        <v>32</v>
      </c>
      <c r="I266" s="29">
        <v>80</v>
      </c>
      <c r="J266" s="27">
        <v>711000000</v>
      </c>
      <c r="K266" s="27" t="s">
        <v>274</v>
      </c>
      <c r="L266" s="95" t="s">
        <v>35</v>
      </c>
      <c r="M266" s="73" t="s">
        <v>54</v>
      </c>
      <c r="N266" s="102"/>
      <c r="O266" s="103" t="s">
        <v>47</v>
      </c>
      <c r="P266" s="95" t="s">
        <v>31</v>
      </c>
      <c r="Q266" s="29"/>
      <c r="R266" s="33"/>
      <c r="S266" s="33"/>
      <c r="T266" s="33"/>
      <c r="U266" s="105">
        <v>2000000</v>
      </c>
      <c r="V266" s="105">
        <f t="shared" si="27"/>
        <v>2240000</v>
      </c>
      <c r="W266" s="33"/>
      <c r="X266" s="29">
        <v>2016</v>
      </c>
      <c r="Y266" s="107"/>
    </row>
    <row r="267" spans="2:25" ht="76.5">
      <c r="B267" s="29" t="s">
        <v>256</v>
      </c>
      <c r="C267" s="35" t="s">
        <v>225</v>
      </c>
      <c r="D267" s="35" t="s">
        <v>886</v>
      </c>
      <c r="E267" s="92" t="s">
        <v>885</v>
      </c>
      <c r="F267" s="92" t="s">
        <v>885</v>
      </c>
      <c r="G267" s="92" t="s">
        <v>52</v>
      </c>
      <c r="H267" s="95" t="s">
        <v>96</v>
      </c>
      <c r="I267" s="29">
        <v>50</v>
      </c>
      <c r="J267" s="27">
        <v>711000000</v>
      </c>
      <c r="K267" s="27" t="s">
        <v>274</v>
      </c>
      <c r="L267" s="95" t="s">
        <v>281</v>
      </c>
      <c r="M267" s="73" t="s">
        <v>54</v>
      </c>
      <c r="N267" s="102"/>
      <c r="O267" s="103" t="s">
        <v>254</v>
      </c>
      <c r="P267" s="95" t="s">
        <v>31</v>
      </c>
      <c r="Q267" s="29"/>
      <c r="R267" s="33"/>
      <c r="S267" s="33"/>
      <c r="T267" s="33"/>
      <c r="U267" s="30">
        <v>1150194</v>
      </c>
      <c r="V267" s="105">
        <f t="shared" si="27"/>
        <v>1288217.28</v>
      </c>
      <c r="W267" s="33"/>
      <c r="X267" s="29">
        <v>2016</v>
      </c>
      <c r="Y267" s="33"/>
    </row>
    <row r="268" spans="2:25" ht="102">
      <c r="B268" s="29" t="s">
        <v>71</v>
      </c>
      <c r="C268" s="35" t="s">
        <v>225</v>
      </c>
      <c r="D268" s="35" t="s">
        <v>829</v>
      </c>
      <c r="E268" s="92" t="s">
        <v>828</v>
      </c>
      <c r="F268" s="92" t="s">
        <v>828</v>
      </c>
      <c r="G268" s="92" t="s">
        <v>133</v>
      </c>
      <c r="H268" s="95" t="s">
        <v>32</v>
      </c>
      <c r="I268" s="27">
        <v>50</v>
      </c>
      <c r="J268" s="27">
        <v>711000000</v>
      </c>
      <c r="K268" s="27" t="s">
        <v>274</v>
      </c>
      <c r="L268" s="29" t="s">
        <v>33</v>
      </c>
      <c r="M268" s="73" t="s">
        <v>54</v>
      </c>
      <c r="N268" s="27"/>
      <c r="O268" s="27" t="s">
        <v>37</v>
      </c>
      <c r="P268" s="29" t="s">
        <v>31</v>
      </c>
      <c r="Q268" s="29"/>
      <c r="R268" s="32"/>
      <c r="S268" s="32"/>
      <c r="T268" s="30"/>
      <c r="U268" s="30">
        <v>1000000</v>
      </c>
      <c r="V268" s="30">
        <f t="shared" si="27"/>
        <v>1120000</v>
      </c>
      <c r="W268" s="31"/>
      <c r="X268" s="29">
        <v>2016</v>
      </c>
      <c r="Y268" s="85"/>
    </row>
    <row r="269" spans="2:25" ht="89.25">
      <c r="B269" s="29" t="s">
        <v>72</v>
      </c>
      <c r="C269" s="35" t="s">
        <v>225</v>
      </c>
      <c r="D269" s="35" t="s">
        <v>355</v>
      </c>
      <c r="E269" s="92" t="s">
        <v>827</v>
      </c>
      <c r="F269" s="92" t="s">
        <v>827</v>
      </c>
      <c r="G269" s="92" t="s">
        <v>60</v>
      </c>
      <c r="H269" s="29" t="s">
        <v>32</v>
      </c>
      <c r="I269" s="29">
        <v>80</v>
      </c>
      <c r="J269" s="27">
        <v>711000000</v>
      </c>
      <c r="K269" s="27" t="s">
        <v>274</v>
      </c>
      <c r="L269" s="29" t="s">
        <v>33</v>
      </c>
      <c r="M269" s="73" t="s">
        <v>54</v>
      </c>
      <c r="N269" s="32"/>
      <c r="O269" s="27" t="s">
        <v>34</v>
      </c>
      <c r="P269" s="29" t="s">
        <v>31</v>
      </c>
      <c r="Q269" s="73"/>
      <c r="R269" s="96"/>
      <c r="S269" s="97"/>
      <c r="T269" s="30"/>
      <c r="U269" s="30">
        <v>1200000</v>
      </c>
      <c r="V269" s="30">
        <f t="shared" si="27"/>
        <v>1344000.0000000002</v>
      </c>
      <c r="W269" s="98"/>
      <c r="X269" s="29">
        <v>2016</v>
      </c>
      <c r="Y269" s="78"/>
    </row>
    <row r="270" spans="2:25" ht="37.5" customHeight="1">
      <c r="B270" s="29" t="s">
        <v>73</v>
      </c>
      <c r="C270" s="35" t="s">
        <v>225</v>
      </c>
      <c r="D270" s="35" t="s">
        <v>837</v>
      </c>
      <c r="E270" s="92" t="s">
        <v>836</v>
      </c>
      <c r="F270" s="92" t="s">
        <v>836</v>
      </c>
      <c r="G270" s="92" t="s">
        <v>134</v>
      </c>
      <c r="H270" s="29" t="s">
        <v>32</v>
      </c>
      <c r="I270" s="29">
        <v>80</v>
      </c>
      <c r="J270" s="27">
        <v>711000000</v>
      </c>
      <c r="K270" s="27" t="s">
        <v>274</v>
      </c>
      <c r="L270" s="29" t="s">
        <v>157</v>
      </c>
      <c r="M270" s="73" t="s">
        <v>54</v>
      </c>
      <c r="N270" s="27"/>
      <c r="O270" s="27" t="s">
        <v>275</v>
      </c>
      <c r="P270" s="29" t="s">
        <v>31</v>
      </c>
      <c r="Q270" s="29"/>
      <c r="R270" s="32"/>
      <c r="S270" s="32"/>
      <c r="T270" s="30"/>
      <c r="U270" s="30">
        <v>200000</v>
      </c>
      <c r="V270" s="30">
        <v>121376.64000000001</v>
      </c>
      <c r="W270" s="108"/>
      <c r="X270" s="29">
        <v>2016</v>
      </c>
      <c r="Y270" s="76"/>
    </row>
    <row r="271" spans="2:25" ht="37.5" customHeight="1">
      <c r="B271" s="29" t="s">
        <v>74</v>
      </c>
      <c r="C271" s="35" t="s">
        <v>225</v>
      </c>
      <c r="D271" s="35" t="s">
        <v>360</v>
      </c>
      <c r="E271" s="92" t="s">
        <v>359</v>
      </c>
      <c r="F271" s="92" t="s">
        <v>359</v>
      </c>
      <c r="G271" s="92" t="s">
        <v>129</v>
      </c>
      <c r="H271" s="29" t="s">
        <v>32</v>
      </c>
      <c r="I271" s="29">
        <v>80</v>
      </c>
      <c r="J271" s="27">
        <v>711000000</v>
      </c>
      <c r="K271" s="27" t="s">
        <v>274</v>
      </c>
      <c r="L271" s="29" t="s">
        <v>33</v>
      </c>
      <c r="M271" s="78" t="s">
        <v>54</v>
      </c>
      <c r="N271" s="27"/>
      <c r="O271" s="27" t="s">
        <v>34</v>
      </c>
      <c r="P271" s="29" t="s">
        <v>31</v>
      </c>
      <c r="Q271" s="29"/>
      <c r="R271" s="32"/>
      <c r="S271" s="32"/>
      <c r="T271" s="30"/>
      <c r="U271" s="30">
        <v>1096800</v>
      </c>
      <c r="V271" s="30">
        <f>U271*1.12</f>
        <v>1228416.0000000002</v>
      </c>
      <c r="W271" s="31"/>
      <c r="X271" s="29">
        <v>2016</v>
      </c>
      <c r="Y271" s="85"/>
    </row>
    <row r="272" spans="2:25" ht="68.25" customHeight="1">
      <c r="B272" s="29" t="s">
        <v>257</v>
      </c>
      <c r="C272" s="35" t="s">
        <v>225</v>
      </c>
      <c r="D272" s="35" t="s">
        <v>838</v>
      </c>
      <c r="E272" s="92" t="s">
        <v>260</v>
      </c>
      <c r="F272" s="92" t="s">
        <v>261</v>
      </c>
      <c r="G272" s="92" t="s">
        <v>39</v>
      </c>
      <c r="H272" s="100" t="s">
        <v>32</v>
      </c>
      <c r="I272" s="29">
        <v>80</v>
      </c>
      <c r="J272" s="27" t="s">
        <v>125</v>
      </c>
      <c r="K272" s="27" t="s">
        <v>274</v>
      </c>
      <c r="L272" s="100" t="s">
        <v>33</v>
      </c>
      <c r="M272" s="27" t="s">
        <v>274</v>
      </c>
      <c r="N272" s="101" t="s">
        <v>124</v>
      </c>
      <c r="O272" s="100" t="s">
        <v>34</v>
      </c>
      <c r="P272" s="29" t="s">
        <v>31</v>
      </c>
      <c r="Q272" s="109" t="s">
        <v>124</v>
      </c>
      <c r="R272" s="110" t="s">
        <v>124</v>
      </c>
      <c r="S272" s="111" t="s">
        <v>124</v>
      </c>
      <c r="T272" s="111" t="s">
        <v>124</v>
      </c>
      <c r="U272" s="30">
        <v>686940</v>
      </c>
      <c r="V272" s="30">
        <f t="shared" si="27"/>
        <v>769372.8</v>
      </c>
      <c r="W272" s="30" t="s">
        <v>124</v>
      </c>
      <c r="X272" s="73">
        <v>2016</v>
      </c>
      <c r="Y272" s="27"/>
    </row>
    <row r="273" spans="2:25" ht="57.75" customHeight="1">
      <c r="B273" s="29" t="s">
        <v>75</v>
      </c>
      <c r="C273" s="35" t="s">
        <v>225</v>
      </c>
      <c r="D273" s="35" t="s">
        <v>838</v>
      </c>
      <c r="E273" s="92" t="s">
        <v>260</v>
      </c>
      <c r="F273" s="92" t="s">
        <v>261</v>
      </c>
      <c r="G273" s="92" t="s">
        <v>39</v>
      </c>
      <c r="H273" s="100" t="s">
        <v>32</v>
      </c>
      <c r="I273" s="29">
        <v>80</v>
      </c>
      <c r="J273" s="27" t="s">
        <v>125</v>
      </c>
      <c r="K273" s="27" t="s">
        <v>274</v>
      </c>
      <c r="L273" s="100" t="s">
        <v>33</v>
      </c>
      <c r="M273" s="73" t="s">
        <v>54</v>
      </c>
      <c r="N273" s="101" t="s">
        <v>124</v>
      </c>
      <c r="O273" s="100" t="s">
        <v>34</v>
      </c>
      <c r="P273" s="29" t="s">
        <v>31</v>
      </c>
      <c r="Q273" s="109" t="s">
        <v>124</v>
      </c>
      <c r="R273" s="110" t="s">
        <v>124</v>
      </c>
      <c r="S273" s="111" t="s">
        <v>124</v>
      </c>
      <c r="T273" s="111" t="s">
        <v>124</v>
      </c>
      <c r="U273" s="30">
        <v>1613880</v>
      </c>
      <c r="V273" s="30">
        <f>U273*1.12</f>
        <v>1807545.6</v>
      </c>
      <c r="W273" s="30" t="s">
        <v>124</v>
      </c>
      <c r="X273" s="73">
        <v>2016</v>
      </c>
      <c r="Y273" s="27"/>
    </row>
    <row r="274" spans="2:25" ht="51">
      <c r="B274" s="29" t="s">
        <v>76</v>
      </c>
      <c r="C274" s="35" t="s">
        <v>225</v>
      </c>
      <c r="D274" s="35" t="s">
        <v>839</v>
      </c>
      <c r="E274" s="92" t="s">
        <v>104</v>
      </c>
      <c r="F274" s="92" t="s">
        <v>105</v>
      </c>
      <c r="G274" s="92" t="s">
        <v>48</v>
      </c>
      <c r="H274" s="100" t="s">
        <v>32</v>
      </c>
      <c r="I274" s="27">
        <v>80</v>
      </c>
      <c r="J274" s="27">
        <v>711000000</v>
      </c>
      <c r="K274" s="27" t="s">
        <v>274</v>
      </c>
      <c r="L274" s="27" t="s">
        <v>33</v>
      </c>
      <c r="M274" s="27" t="s">
        <v>274</v>
      </c>
      <c r="N274" s="27"/>
      <c r="O274" s="27" t="s">
        <v>34</v>
      </c>
      <c r="P274" s="27" t="s">
        <v>31</v>
      </c>
      <c r="Q274" s="27"/>
      <c r="R274" s="27"/>
      <c r="S274" s="27"/>
      <c r="T274" s="27"/>
      <c r="U274" s="30">
        <v>1559436</v>
      </c>
      <c r="V274" s="30">
        <f t="shared" si="27"/>
        <v>1746568.32</v>
      </c>
      <c r="W274" s="27"/>
      <c r="X274" s="27">
        <v>2016</v>
      </c>
      <c r="Y274" s="27"/>
    </row>
    <row r="275" spans="2:25" ht="71.25" customHeight="1">
      <c r="B275" s="29" t="s">
        <v>77</v>
      </c>
      <c r="C275" s="35" t="s">
        <v>225</v>
      </c>
      <c r="D275" s="35" t="s">
        <v>839</v>
      </c>
      <c r="E275" s="92" t="s">
        <v>104</v>
      </c>
      <c r="F275" s="92" t="s">
        <v>105</v>
      </c>
      <c r="G275" s="92" t="s">
        <v>48</v>
      </c>
      <c r="H275" s="100" t="s">
        <v>32</v>
      </c>
      <c r="I275" s="27">
        <v>80</v>
      </c>
      <c r="J275" s="27">
        <v>711000000</v>
      </c>
      <c r="K275" s="27" t="s">
        <v>274</v>
      </c>
      <c r="L275" s="27" t="s">
        <v>33</v>
      </c>
      <c r="M275" s="73" t="s">
        <v>54</v>
      </c>
      <c r="N275" s="27"/>
      <c r="O275" s="27" t="s">
        <v>34</v>
      </c>
      <c r="P275" s="27" t="s">
        <v>31</v>
      </c>
      <c r="Q275" s="27"/>
      <c r="R275" s="27"/>
      <c r="S275" s="27"/>
      <c r="T275" s="27"/>
      <c r="U275" s="30">
        <v>1559436</v>
      </c>
      <c r="V275" s="30">
        <f>U275*1.12</f>
        <v>1746568.32</v>
      </c>
      <c r="W275" s="27"/>
      <c r="X275" s="27">
        <v>2016</v>
      </c>
      <c r="Y275" s="27"/>
    </row>
    <row r="276" spans="2:25" ht="43.5" customHeight="1">
      <c r="B276" s="29" t="s">
        <v>78</v>
      </c>
      <c r="C276" s="35" t="s">
        <v>225</v>
      </c>
      <c r="D276" s="35" t="s">
        <v>842</v>
      </c>
      <c r="E276" s="92" t="s">
        <v>840</v>
      </c>
      <c r="F276" s="92" t="s">
        <v>841</v>
      </c>
      <c r="G276" s="92" t="s">
        <v>38</v>
      </c>
      <c r="H276" s="29" t="s">
        <v>32</v>
      </c>
      <c r="I276" s="29">
        <v>80</v>
      </c>
      <c r="J276" s="27">
        <v>711000000</v>
      </c>
      <c r="K276" s="27" t="s">
        <v>274</v>
      </c>
      <c r="L276" s="27" t="s">
        <v>41</v>
      </c>
      <c r="M276" s="27" t="s">
        <v>54</v>
      </c>
      <c r="N276" s="32"/>
      <c r="O276" s="27" t="s">
        <v>47</v>
      </c>
      <c r="P276" s="29" t="s">
        <v>31</v>
      </c>
      <c r="Q276" s="29"/>
      <c r="R276" s="32"/>
      <c r="S276" s="32"/>
      <c r="T276" s="30"/>
      <c r="U276" s="30">
        <f>800000+2000000</f>
        <v>2800000</v>
      </c>
      <c r="V276" s="30">
        <f>U276*1.12</f>
        <v>3136000.0000000005</v>
      </c>
      <c r="W276" s="32"/>
      <c r="X276" s="29">
        <v>2016</v>
      </c>
      <c r="Y276" s="76"/>
    </row>
    <row r="277" spans="2:25" ht="46.5" customHeight="1">
      <c r="B277" s="29" t="s">
        <v>44</v>
      </c>
      <c r="C277" s="35" t="s">
        <v>225</v>
      </c>
      <c r="D277" s="35" t="s">
        <v>842</v>
      </c>
      <c r="E277" s="92" t="s">
        <v>840</v>
      </c>
      <c r="F277" s="92" t="s">
        <v>841</v>
      </c>
      <c r="G277" s="92" t="s">
        <v>381</v>
      </c>
      <c r="H277" s="29" t="s">
        <v>32</v>
      </c>
      <c r="I277" s="29">
        <v>80</v>
      </c>
      <c r="J277" s="27">
        <v>711000000</v>
      </c>
      <c r="K277" s="27" t="s">
        <v>274</v>
      </c>
      <c r="L277" s="27" t="s">
        <v>41</v>
      </c>
      <c r="M277" s="27" t="s">
        <v>669</v>
      </c>
      <c r="N277" s="32"/>
      <c r="O277" s="27" t="s">
        <v>47</v>
      </c>
      <c r="P277" s="29" t="s">
        <v>31</v>
      </c>
      <c r="Q277" s="29"/>
      <c r="R277" s="32"/>
      <c r="S277" s="32"/>
      <c r="T277" s="30"/>
      <c r="U277" s="30">
        <v>10000000</v>
      </c>
      <c r="V277" s="30">
        <f>U277*1.12</f>
        <v>11200000.000000002</v>
      </c>
      <c r="W277" s="32"/>
      <c r="X277" s="29">
        <v>2016</v>
      </c>
      <c r="Y277" s="76"/>
    </row>
    <row r="278" spans="2:25" ht="45.75" customHeight="1">
      <c r="B278" s="29" t="s">
        <v>79</v>
      </c>
      <c r="C278" s="35" t="s">
        <v>225</v>
      </c>
      <c r="D278" s="35" t="s">
        <v>844</v>
      </c>
      <c r="E278" s="92" t="s">
        <v>843</v>
      </c>
      <c r="F278" s="92" t="s">
        <v>843</v>
      </c>
      <c r="G278" s="92" t="s">
        <v>111</v>
      </c>
      <c r="H278" s="29" t="s">
        <v>32</v>
      </c>
      <c r="I278" s="29">
        <v>80</v>
      </c>
      <c r="J278" s="27">
        <v>711000000</v>
      </c>
      <c r="K278" s="27" t="s">
        <v>274</v>
      </c>
      <c r="L278" s="29" t="s">
        <v>46</v>
      </c>
      <c r="M278" s="73" t="s">
        <v>54</v>
      </c>
      <c r="N278" s="32"/>
      <c r="O278" s="27" t="s">
        <v>160</v>
      </c>
      <c r="P278" s="29" t="s">
        <v>31</v>
      </c>
      <c r="Q278" s="29"/>
      <c r="R278" s="32"/>
      <c r="S278" s="32"/>
      <c r="T278" s="30"/>
      <c r="U278" s="30">
        <v>14476343.200000001</v>
      </c>
      <c r="V278" s="30">
        <f t="shared" si="27"/>
        <v>16213504.384000003</v>
      </c>
      <c r="W278" s="32"/>
      <c r="X278" s="29">
        <v>2016</v>
      </c>
      <c r="Y278" s="27"/>
    </row>
    <row r="279" spans="2:25" ht="140.25">
      <c r="B279" s="29" t="s">
        <v>80</v>
      </c>
      <c r="C279" s="35" t="s">
        <v>225</v>
      </c>
      <c r="D279" s="35" t="s">
        <v>846</v>
      </c>
      <c r="E279" s="92" t="s">
        <v>845</v>
      </c>
      <c r="F279" s="92" t="s">
        <v>845</v>
      </c>
      <c r="G279" s="92" t="s">
        <v>136</v>
      </c>
      <c r="H279" s="29" t="s">
        <v>32</v>
      </c>
      <c r="I279" s="29">
        <v>80</v>
      </c>
      <c r="J279" s="27">
        <v>711000000</v>
      </c>
      <c r="K279" s="27" t="s">
        <v>274</v>
      </c>
      <c r="L279" s="29" t="s">
        <v>281</v>
      </c>
      <c r="M279" s="73" t="s">
        <v>54</v>
      </c>
      <c r="N279" s="32"/>
      <c r="O279" s="27" t="s">
        <v>309</v>
      </c>
      <c r="P279" s="29" t="s">
        <v>31</v>
      </c>
      <c r="Q279" s="29"/>
      <c r="R279" s="32"/>
      <c r="S279" s="32"/>
      <c r="T279" s="30"/>
      <c r="U279" s="30">
        <v>9157400.962499999</v>
      </c>
      <c r="V279" s="30">
        <f>U279*1.12</f>
        <v>10256289.078</v>
      </c>
      <c r="W279" s="87"/>
      <c r="X279" s="29">
        <v>2016</v>
      </c>
      <c r="Y279" s="87"/>
    </row>
    <row r="280" spans="2:25" ht="38.25">
      <c r="B280" s="29" t="s">
        <v>81</v>
      </c>
      <c r="C280" s="35" t="s">
        <v>225</v>
      </c>
      <c r="D280" s="35" t="s">
        <v>850</v>
      </c>
      <c r="E280" s="92" t="s">
        <v>848</v>
      </c>
      <c r="F280" s="92" t="s">
        <v>849</v>
      </c>
      <c r="G280" s="92" t="s">
        <v>318</v>
      </c>
      <c r="H280" s="29" t="s">
        <v>121</v>
      </c>
      <c r="I280" s="29">
        <v>50</v>
      </c>
      <c r="J280" s="27">
        <v>711000000</v>
      </c>
      <c r="K280" s="27" t="s">
        <v>274</v>
      </c>
      <c r="L280" s="29" t="s">
        <v>35</v>
      </c>
      <c r="M280" s="73" t="s">
        <v>321</v>
      </c>
      <c r="N280" s="32"/>
      <c r="O280" s="27" t="s">
        <v>37</v>
      </c>
      <c r="P280" s="29" t="s">
        <v>31</v>
      </c>
      <c r="Q280" s="29"/>
      <c r="R280" s="32"/>
      <c r="S280" s="32"/>
      <c r="T280" s="30"/>
      <c r="U280" s="30">
        <v>6600000</v>
      </c>
      <c r="V280" s="30">
        <f>U280*1.12</f>
        <v>7392000.000000001</v>
      </c>
      <c r="W280" s="31"/>
      <c r="X280" s="29">
        <v>2016</v>
      </c>
      <c r="Y280" s="27"/>
    </row>
    <row r="281" spans="2:25" ht="44.25" customHeight="1">
      <c r="B281" s="29" t="s">
        <v>82</v>
      </c>
      <c r="C281" s="35" t="s">
        <v>225</v>
      </c>
      <c r="D281" s="35" t="s">
        <v>851</v>
      </c>
      <c r="E281" s="92" t="s">
        <v>147</v>
      </c>
      <c r="F281" s="92" t="s">
        <v>147</v>
      </c>
      <c r="G281" s="92" t="s">
        <v>148</v>
      </c>
      <c r="H281" s="29" t="s">
        <v>32</v>
      </c>
      <c r="I281" s="29">
        <v>80</v>
      </c>
      <c r="J281" s="27">
        <v>711000000</v>
      </c>
      <c r="K281" s="27" t="s">
        <v>274</v>
      </c>
      <c r="L281" s="29" t="s">
        <v>36</v>
      </c>
      <c r="M281" s="73" t="s">
        <v>163</v>
      </c>
      <c r="N281" s="32"/>
      <c r="O281" s="27" t="s">
        <v>34</v>
      </c>
      <c r="P281" s="27" t="s">
        <v>58</v>
      </c>
      <c r="Q281" s="73"/>
      <c r="R281" s="96"/>
      <c r="S281" s="97"/>
      <c r="T281" s="30"/>
      <c r="U281" s="30">
        <f>104287929+46653237</f>
        <v>150941166</v>
      </c>
      <c r="V281" s="30">
        <f t="shared" si="27"/>
        <v>169054105.92000002</v>
      </c>
      <c r="W281" s="98"/>
      <c r="X281" s="29">
        <v>2015</v>
      </c>
      <c r="Y281" s="27"/>
    </row>
    <row r="282" spans="2:25" ht="38.25" customHeight="1">
      <c r="B282" s="29" t="s">
        <v>83</v>
      </c>
      <c r="C282" s="35" t="s">
        <v>225</v>
      </c>
      <c r="D282" s="35" t="s">
        <v>853</v>
      </c>
      <c r="E282" s="92" t="s">
        <v>852</v>
      </c>
      <c r="F282" s="92" t="s">
        <v>852</v>
      </c>
      <c r="G282" s="92" t="s">
        <v>149</v>
      </c>
      <c r="H282" s="112" t="s">
        <v>96</v>
      </c>
      <c r="I282" s="29">
        <v>80</v>
      </c>
      <c r="J282" s="27">
        <v>711000000</v>
      </c>
      <c r="K282" s="27" t="s">
        <v>274</v>
      </c>
      <c r="L282" s="29" t="s">
        <v>35</v>
      </c>
      <c r="M282" s="73" t="s">
        <v>54</v>
      </c>
      <c r="N282" s="32"/>
      <c r="O282" s="27" t="s">
        <v>37</v>
      </c>
      <c r="P282" s="27" t="s">
        <v>58</v>
      </c>
      <c r="Q282" s="73"/>
      <c r="R282" s="96"/>
      <c r="S282" s="97"/>
      <c r="T282" s="30"/>
      <c r="U282" s="30">
        <v>1000000</v>
      </c>
      <c r="V282" s="30">
        <f t="shared" si="27"/>
        <v>1120000</v>
      </c>
      <c r="W282" s="32"/>
      <c r="X282" s="29">
        <v>2016</v>
      </c>
      <c r="Y282" s="76"/>
    </row>
    <row r="283" spans="2:25" ht="38.25" customHeight="1">
      <c r="B283" s="29" t="s">
        <v>84</v>
      </c>
      <c r="C283" s="35" t="s">
        <v>225</v>
      </c>
      <c r="D283" s="35" t="s">
        <v>853</v>
      </c>
      <c r="E283" s="92" t="s">
        <v>852</v>
      </c>
      <c r="F283" s="92" t="s">
        <v>852</v>
      </c>
      <c r="G283" s="92" t="s">
        <v>339</v>
      </c>
      <c r="H283" s="112" t="s">
        <v>96</v>
      </c>
      <c r="I283" s="29">
        <v>80</v>
      </c>
      <c r="J283" s="27">
        <v>711000000</v>
      </c>
      <c r="K283" s="27" t="s">
        <v>274</v>
      </c>
      <c r="L283" s="29" t="s">
        <v>35</v>
      </c>
      <c r="M283" s="73" t="s">
        <v>54</v>
      </c>
      <c r="N283" s="32"/>
      <c r="O283" s="27" t="s">
        <v>37</v>
      </c>
      <c r="P283" s="27" t="s">
        <v>58</v>
      </c>
      <c r="Q283" s="73"/>
      <c r="R283" s="96"/>
      <c r="S283" s="97"/>
      <c r="T283" s="30"/>
      <c r="U283" s="30">
        <v>2400000</v>
      </c>
      <c r="V283" s="30">
        <f t="shared" si="27"/>
        <v>2688000.0000000005</v>
      </c>
      <c r="W283" s="32"/>
      <c r="X283" s="29">
        <v>2016</v>
      </c>
      <c r="Y283" s="76"/>
    </row>
    <row r="284" spans="2:25" ht="81.75" customHeight="1">
      <c r="B284" s="29" t="s">
        <v>85</v>
      </c>
      <c r="C284" s="35" t="s">
        <v>225</v>
      </c>
      <c r="D284" s="92" t="s">
        <v>842</v>
      </c>
      <c r="E284" s="92" t="s">
        <v>840</v>
      </c>
      <c r="F284" s="92" t="s">
        <v>841</v>
      </c>
      <c r="G284" s="92" t="s">
        <v>154</v>
      </c>
      <c r="H284" s="29" t="s">
        <v>32</v>
      </c>
      <c r="I284" s="29">
        <v>80</v>
      </c>
      <c r="J284" s="27">
        <v>711000000</v>
      </c>
      <c r="K284" s="27" t="s">
        <v>274</v>
      </c>
      <c r="L284" s="27" t="s">
        <v>263</v>
      </c>
      <c r="M284" s="27" t="s">
        <v>274</v>
      </c>
      <c r="N284" s="32"/>
      <c r="O284" s="27" t="s">
        <v>47</v>
      </c>
      <c r="P284" s="29" t="s">
        <v>31</v>
      </c>
      <c r="Q284" s="29"/>
      <c r="R284" s="32"/>
      <c r="S284" s="32"/>
      <c r="T284" s="30"/>
      <c r="U284" s="30">
        <v>18000000</v>
      </c>
      <c r="V284" s="30">
        <f t="shared" si="27"/>
        <v>20160000.000000004</v>
      </c>
      <c r="W284" s="32"/>
      <c r="X284" s="29">
        <v>2016</v>
      </c>
      <c r="Y284" s="27"/>
    </row>
    <row r="285" spans="2:25" ht="68.25" customHeight="1">
      <c r="B285" s="29" t="s">
        <v>86</v>
      </c>
      <c r="C285" s="35" t="s">
        <v>225</v>
      </c>
      <c r="D285" s="35" t="s">
        <v>855</v>
      </c>
      <c r="E285" s="92" t="s">
        <v>854</v>
      </c>
      <c r="F285" s="92" t="s">
        <v>854</v>
      </c>
      <c r="G285" s="92" t="s">
        <v>155</v>
      </c>
      <c r="H285" s="29" t="s">
        <v>32</v>
      </c>
      <c r="I285" s="29">
        <v>90</v>
      </c>
      <c r="J285" s="27">
        <v>711000000</v>
      </c>
      <c r="K285" s="27" t="s">
        <v>274</v>
      </c>
      <c r="L285" s="29" t="s">
        <v>36</v>
      </c>
      <c r="M285" s="27" t="s">
        <v>274</v>
      </c>
      <c r="N285" s="32"/>
      <c r="O285" s="27" t="s">
        <v>34</v>
      </c>
      <c r="P285" s="29" t="s">
        <v>31</v>
      </c>
      <c r="Q285" s="29"/>
      <c r="R285" s="32"/>
      <c r="S285" s="32"/>
      <c r="T285" s="30"/>
      <c r="U285" s="30">
        <v>62467440</v>
      </c>
      <c r="V285" s="30">
        <f t="shared" si="27"/>
        <v>69963532.80000001</v>
      </c>
      <c r="W285" s="32"/>
      <c r="X285" s="29">
        <v>2015</v>
      </c>
      <c r="Y285" s="27"/>
    </row>
    <row r="286" spans="2:25" ht="76.5" customHeight="1">
      <c r="B286" s="29" t="s">
        <v>87</v>
      </c>
      <c r="C286" s="35" t="s">
        <v>225</v>
      </c>
      <c r="D286" s="35" t="s">
        <v>857</v>
      </c>
      <c r="E286" s="92" t="s">
        <v>856</v>
      </c>
      <c r="F286" s="92" t="s">
        <v>856</v>
      </c>
      <c r="G286" s="92" t="s">
        <v>156</v>
      </c>
      <c r="H286" s="29" t="s">
        <v>96</v>
      </c>
      <c r="I286" s="29">
        <v>80</v>
      </c>
      <c r="J286" s="27">
        <v>711000000</v>
      </c>
      <c r="K286" s="27" t="s">
        <v>274</v>
      </c>
      <c r="L286" s="29" t="s">
        <v>61</v>
      </c>
      <c r="M286" s="27" t="s">
        <v>274</v>
      </c>
      <c r="N286" s="27"/>
      <c r="O286" s="27" t="s">
        <v>95</v>
      </c>
      <c r="P286" s="29" t="s">
        <v>31</v>
      </c>
      <c r="Q286" s="29"/>
      <c r="R286" s="32"/>
      <c r="S286" s="32"/>
      <c r="T286" s="30"/>
      <c r="U286" s="30">
        <v>5000000</v>
      </c>
      <c r="V286" s="30">
        <f t="shared" si="27"/>
        <v>5600000.000000001</v>
      </c>
      <c r="W286" s="31"/>
      <c r="X286" s="29">
        <v>2016</v>
      </c>
      <c r="Y286" s="27"/>
    </row>
    <row r="287" spans="2:25" ht="60.75" customHeight="1">
      <c r="B287" s="29" t="s">
        <v>363</v>
      </c>
      <c r="C287" s="35" t="s">
        <v>225</v>
      </c>
      <c r="D287" s="35" t="s">
        <v>860</v>
      </c>
      <c r="E287" s="92" t="s">
        <v>858</v>
      </c>
      <c r="F287" s="92" t="s">
        <v>859</v>
      </c>
      <c r="G287" s="92" t="s">
        <v>159</v>
      </c>
      <c r="H287" s="29" t="s">
        <v>96</v>
      </c>
      <c r="I287" s="29">
        <v>80</v>
      </c>
      <c r="J287" s="27">
        <v>711000000</v>
      </c>
      <c r="K287" s="27" t="s">
        <v>274</v>
      </c>
      <c r="L287" s="27" t="s">
        <v>41</v>
      </c>
      <c r="M287" s="27" t="s">
        <v>274</v>
      </c>
      <c r="N287" s="27"/>
      <c r="O287" s="27" t="s">
        <v>47</v>
      </c>
      <c r="P287" s="29" t="s">
        <v>31</v>
      </c>
      <c r="Q287" s="29"/>
      <c r="R287" s="32"/>
      <c r="S287" s="32"/>
      <c r="T287" s="30"/>
      <c r="U287" s="30">
        <v>8025000</v>
      </c>
      <c r="V287" s="30">
        <f t="shared" si="27"/>
        <v>8988000</v>
      </c>
      <c r="W287" s="31"/>
      <c r="X287" s="29">
        <v>2016</v>
      </c>
      <c r="Y287" s="27"/>
    </row>
    <row r="288" spans="2:25" ht="48" customHeight="1">
      <c r="B288" s="29" t="s">
        <v>364</v>
      </c>
      <c r="C288" s="35" t="s">
        <v>225</v>
      </c>
      <c r="D288" s="35" t="s">
        <v>335</v>
      </c>
      <c r="E288" s="92" t="s">
        <v>336</v>
      </c>
      <c r="F288" s="92" t="s">
        <v>336</v>
      </c>
      <c r="G288" s="92" t="s">
        <v>336</v>
      </c>
      <c r="H288" s="29" t="s">
        <v>96</v>
      </c>
      <c r="I288" s="29">
        <v>80</v>
      </c>
      <c r="J288" s="27">
        <v>711000000</v>
      </c>
      <c r="K288" s="27" t="s">
        <v>274</v>
      </c>
      <c r="L288" s="27" t="s">
        <v>209</v>
      </c>
      <c r="M288" s="27" t="s">
        <v>274</v>
      </c>
      <c r="N288" s="27"/>
      <c r="O288" s="27" t="s">
        <v>158</v>
      </c>
      <c r="P288" s="29" t="s">
        <v>31</v>
      </c>
      <c r="Q288" s="29"/>
      <c r="R288" s="32"/>
      <c r="S288" s="32"/>
      <c r="T288" s="30"/>
      <c r="U288" s="30">
        <v>6000000</v>
      </c>
      <c r="V288" s="30">
        <f t="shared" si="27"/>
        <v>6720000.000000001</v>
      </c>
      <c r="W288" s="31"/>
      <c r="X288" s="29">
        <v>2016</v>
      </c>
      <c r="Y288" s="27"/>
    </row>
    <row r="289" spans="2:25" ht="55.5" customHeight="1">
      <c r="B289" s="29" t="s">
        <v>365</v>
      </c>
      <c r="C289" s="35" t="s">
        <v>225</v>
      </c>
      <c r="D289" s="35" t="s">
        <v>862</v>
      </c>
      <c r="E289" s="92" t="s">
        <v>861</v>
      </c>
      <c r="F289" s="92" t="s">
        <v>861</v>
      </c>
      <c r="G289" s="92" t="s">
        <v>161</v>
      </c>
      <c r="H289" s="29" t="s">
        <v>32</v>
      </c>
      <c r="I289" s="29">
        <v>80</v>
      </c>
      <c r="J289" s="27">
        <v>711000000</v>
      </c>
      <c r="K289" s="27" t="s">
        <v>274</v>
      </c>
      <c r="L289" s="29" t="s">
        <v>33</v>
      </c>
      <c r="M289" s="27" t="s">
        <v>274</v>
      </c>
      <c r="N289" s="32"/>
      <c r="O289" s="27" t="s">
        <v>34</v>
      </c>
      <c r="P289" s="29" t="s">
        <v>31</v>
      </c>
      <c r="Q289" s="29"/>
      <c r="R289" s="32"/>
      <c r="S289" s="32"/>
      <c r="T289" s="30"/>
      <c r="U289" s="30">
        <v>796236</v>
      </c>
      <c r="V289" s="30">
        <f aca="true" t="shared" si="28" ref="V289:V294">U289*1.12</f>
        <v>891784.3200000001</v>
      </c>
      <c r="W289" s="32"/>
      <c r="X289" s="29">
        <v>2016</v>
      </c>
      <c r="Y289" s="113"/>
    </row>
    <row r="290" spans="2:25" ht="74.25" customHeight="1">
      <c r="B290" s="29" t="s">
        <v>366</v>
      </c>
      <c r="C290" s="35" t="s">
        <v>225</v>
      </c>
      <c r="D290" s="35" t="s">
        <v>864</v>
      </c>
      <c r="E290" s="92" t="s">
        <v>863</v>
      </c>
      <c r="F290" s="92" t="s">
        <v>863</v>
      </c>
      <c r="G290" s="92" t="s">
        <v>162</v>
      </c>
      <c r="H290" s="29" t="s">
        <v>32</v>
      </c>
      <c r="I290" s="29">
        <v>80</v>
      </c>
      <c r="J290" s="27">
        <v>711000000</v>
      </c>
      <c r="K290" s="27" t="s">
        <v>274</v>
      </c>
      <c r="L290" s="29" t="s">
        <v>35</v>
      </c>
      <c r="M290" s="27" t="s">
        <v>274</v>
      </c>
      <c r="N290" s="27"/>
      <c r="O290" s="27" t="s">
        <v>37</v>
      </c>
      <c r="P290" s="29" t="s">
        <v>31</v>
      </c>
      <c r="Q290" s="29"/>
      <c r="R290" s="32"/>
      <c r="S290" s="32"/>
      <c r="T290" s="30"/>
      <c r="U290" s="30">
        <f>1232700-863396</f>
        <v>369304</v>
      </c>
      <c r="V290" s="30">
        <f t="shared" si="28"/>
        <v>413620.48000000004</v>
      </c>
      <c r="W290" s="31"/>
      <c r="X290" s="29">
        <v>2016</v>
      </c>
      <c r="Y290" s="33"/>
    </row>
    <row r="291" spans="2:25" ht="74.25" customHeight="1">
      <c r="B291" s="29" t="s">
        <v>367</v>
      </c>
      <c r="C291" s="35" t="s">
        <v>225</v>
      </c>
      <c r="D291" s="35" t="s">
        <v>864</v>
      </c>
      <c r="E291" s="92" t="s">
        <v>863</v>
      </c>
      <c r="F291" s="92" t="s">
        <v>863</v>
      </c>
      <c r="G291" s="92" t="s">
        <v>162</v>
      </c>
      <c r="H291" s="29" t="s">
        <v>32</v>
      </c>
      <c r="I291" s="29">
        <v>80</v>
      </c>
      <c r="J291" s="27">
        <v>711000000</v>
      </c>
      <c r="K291" s="27" t="s">
        <v>274</v>
      </c>
      <c r="L291" s="29" t="s">
        <v>36</v>
      </c>
      <c r="M291" s="27" t="s">
        <v>888</v>
      </c>
      <c r="N291" s="27"/>
      <c r="O291" s="27" t="s">
        <v>34</v>
      </c>
      <c r="P291" s="29" t="s">
        <v>31</v>
      </c>
      <c r="Q291" s="29"/>
      <c r="R291" s="32"/>
      <c r="S291" s="32"/>
      <c r="T291" s="30"/>
      <c r="U291" s="30">
        <v>863394</v>
      </c>
      <c r="V291" s="30">
        <f>U291*1.12</f>
        <v>967001.2800000001</v>
      </c>
      <c r="W291" s="31"/>
      <c r="X291" s="29">
        <v>2015</v>
      </c>
      <c r="Y291" s="33"/>
    </row>
    <row r="292" spans="2:25" ht="55.5" customHeight="1">
      <c r="B292" s="29" t="s">
        <v>368</v>
      </c>
      <c r="C292" s="35" t="s">
        <v>225</v>
      </c>
      <c r="D292" s="35" t="s">
        <v>866</v>
      </c>
      <c r="E292" s="92" t="s">
        <v>865</v>
      </c>
      <c r="F292" s="92" t="s">
        <v>865</v>
      </c>
      <c r="G292" s="92" t="s">
        <v>322</v>
      </c>
      <c r="H292" s="29" t="s">
        <v>96</v>
      </c>
      <c r="I292" s="29">
        <v>80</v>
      </c>
      <c r="J292" s="27">
        <v>711000000</v>
      </c>
      <c r="K292" s="27" t="s">
        <v>274</v>
      </c>
      <c r="L292" s="29" t="s">
        <v>209</v>
      </c>
      <c r="M292" s="27" t="s">
        <v>274</v>
      </c>
      <c r="N292" s="27"/>
      <c r="O292" s="27" t="s">
        <v>271</v>
      </c>
      <c r="P292" s="29" t="s">
        <v>31</v>
      </c>
      <c r="Q292" s="29"/>
      <c r="R292" s="32"/>
      <c r="S292" s="32"/>
      <c r="T292" s="30"/>
      <c r="U292" s="30">
        <v>500000</v>
      </c>
      <c r="V292" s="30">
        <f t="shared" si="28"/>
        <v>560000</v>
      </c>
      <c r="W292" s="31"/>
      <c r="X292" s="29">
        <v>2016</v>
      </c>
      <c r="Y292" s="88"/>
    </row>
    <row r="293" spans="2:25" ht="70.5" customHeight="1">
      <c r="B293" s="29" t="s">
        <v>369</v>
      </c>
      <c r="C293" s="35" t="s">
        <v>225</v>
      </c>
      <c r="D293" s="35" t="s">
        <v>866</v>
      </c>
      <c r="E293" s="92" t="s">
        <v>865</v>
      </c>
      <c r="F293" s="92" t="s">
        <v>865</v>
      </c>
      <c r="G293" s="92" t="s">
        <v>190</v>
      </c>
      <c r="H293" s="29" t="s">
        <v>96</v>
      </c>
      <c r="I293" s="29">
        <v>80</v>
      </c>
      <c r="J293" s="27">
        <v>711000000</v>
      </c>
      <c r="K293" s="27" t="s">
        <v>274</v>
      </c>
      <c r="L293" s="29" t="s">
        <v>35</v>
      </c>
      <c r="M293" s="27" t="s">
        <v>274</v>
      </c>
      <c r="N293" s="27"/>
      <c r="O293" s="27" t="s">
        <v>37</v>
      </c>
      <c r="P293" s="29" t="s">
        <v>31</v>
      </c>
      <c r="Q293" s="29"/>
      <c r="R293" s="32"/>
      <c r="S293" s="32"/>
      <c r="T293" s="30"/>
      <c r="U293" s="30">
        <f>3600000+45000</f>
        <v>3645000</v>
      </c>
      <c r="V293" s="30">
        <f t="shared" si="28"/>
        <v>4082400.0000000005</v>
      </c>
      <c r="W293" s="31"/>
      <c r="X293" s="29">
        <v>2015</v>
      </c>
      <c r="Y293" s="88"/>
    </row>
    <row r="294" spans="2:25" ht="86.25" customHeight="1">
      <c r="B294" s="29" t="s">
        <v>88</v>
      </c>
      <c r="C294" s="35" t="s">
        <v>225</v>
      </c>
      <c r="D294" s="35" t="s">
        <v>866</v>
      </c>
      <c r="E294" s="92" t="s">
        <v>865</v>
      </c>
      <c r="F294" s="92" t="s">
        <v>865</v>
      </c>
      <c r="G294" s="92" t="s">
        <v>323</v>
      </c>
      <c r="H294" s="29" t="s">
        <v>96</v>
      </c>
      <c r="I294" s="29">
        <v>80</v>
      </c>
      <c r="J294" s="27">
        <v>711000000</v>
      </c>
      <c r="K294" s="27" t="s">
        <v>274</v>
      </c>
      <c r="L294" s="29" t="s">
        <v>35</v>
      </c>
      <c r="M294" s="27" t="s">
        <v>274</v>
      </c>
      <c r="N294" s="27"/>
      <c r="O294" s="27" t="s">
        <v>37</v>
      </c>
      <c r="P294" s="29" t="s">
        <v>31</v>
      </c>
      <c r="Q294" s="29"/>
      <c r="R294" s="32"/>
      <c r="S294" s="32"/>
      <c r="T294" s="30"/>
      <c r="U294" s="30">
        <v>1528560</v>
      </c>
      <c r="V294" s="30">
        <f t="shared" si="28"/>
        <v>1711987.2000000002</v>
      </c>
      <c r="W294" s="31"/>
      <c r="X294" s="29">
        <v>2016</v>
      </c>
      <c r="Y294" s="88"/>
    </row>
    <row r="295" spans="2:25" ht="60" customHeight="1">
      <c r="B295" s="29" t="s">
        <v>370</v>
      </c>
      <c r="C295" s="35" t="s">
        <v>225</v>
      </c>
      <c r="D295" s="35" t="s">
        <v>867</v>
      </c>
      <c r="E295" s="92" t="s">
        <v>191</v>
      </c>
      <c r="F295" s="92" t="s">
        <v>191</v>
      </c>
      <c r="G295" s="92" t="s">
        <v>324</v>
      </c>
      <c r="H295" s="29" t="s">
        <v>32</v>
      </c>
      <c r="I295" s="29">
        <v>80</v>
      </c>
      <c r="J295" s="27">
        <v>711000000</v>
      </c>
      <c r="K295" s="27" t="s">
        <v>274</v>
      </c>
      <c r="L295" s="29" t="s">
        <v>33</v>
      </c>
      <c r="M295" s="27" t="s">
        <v>274</v>
      </c>
      <c r="N295" s="27"/>
      <c r="O295" s="27" t="s">
        <v>192</v>
      </c>
      <c r="P295" s="29" t="s">
        <v>31</v>
      </c>
      <c r="Q295" s="29"/>
      <c r="R295" s="32"/>
      <c r="S295" s="32"/>
      <c r="T295" s="30"/>
      <c r="U295" s="30">
        <v>300000</v>
      </c>
      <c r="V295" s="30">
        <f aca="true" t="shared" si="29" ref="V295:V314">U295*1.12</f>
        <v>336000.00000000006</v>
      </c>
      <c r="W295" s="31"/>
      <c r="X295" s="29">
        <v>2016</v>
      </c>
      <c r="Y295" s="85"/>
    </row>
    <row r="296" spans="2:25" ht="63" customHeight="1">
      <c r="B296" s="29" t="s">
        <v>371</v>
      </c>
      <c r="C296" s="35" t="s">
        <v>225</v>
      </c>
      <c r="D296" s="35" t="s">
        <v>327</v>
      </c>
      <c r="E296" s="92" t="s">
        <v>331</v>
      </c>
      <c r="F296" s="92" t="s">
        <v>328</v>
      </c>
      <c r="G296" s="92" t="s">
        <v>329</v>
      </c>
      <c r="H296" s="29" t="s">
        <v>32</v>
      </c>
      <c r="I296" s="29">
        <v>80</v>
      </c>
      <c r="J296" s="27">
        <v>711000000</v>
      </c>
      <c r="K296" s="27" t="s">
        <v>274</v>
      </c>
      <c r="L296" s="29" t="s">
        <v>35</v>
      </c>
      <c r="M296" s="27" t="s">
        <v>274</v>
      </c>
      <c r="N296" s="27"/>
      <c r="O296" s="27" t="s">
        <v>264</v>
      </c>
      <c r="P296" s="29" t="s">
        <v>31</v>
      </c>
      <c r="Q296" s="29"/>
      <c r="R296" s="32"/>
      <c r="S296" s="32"/>
      <c r="T296" s="30"/>
      <c r="U296" s="30">
        <v>1500000</v>
      </c>
      <c r="V296" s="30">
        <f>U296*1.12</f>
        <v>1680000.0000000002</v>
      </c>
      <c r="W296" s="31"/>
      <c r="X296" s="29">
        <v>2016</v>
      </c>
      <c r="Y296" s="88"/>
    </row>
    <row r="297" spans="2:25" ht="63" customHeight="1">
      <c r="B297" s="29" t="s">
        <v>372</v>
      </c>
      <c r="C297" s="35" t="s">
        <v>225</v>
      </c>
      <c r="D297" s="35" t="s">
        <v>330</v>
      </c>
      <c r="E297" s="92" t="s">
        <v>332</v>
      </c>
      <c r="F297" s="92" t="s">
        <v>332</v>
      </c>
      <c r="G297" s="92" t="s">
        <v>333</v>
      </c>
      <c r="H297" s="29" t="s">
        <v>32</v>
      </c>
      <c r="I297" s="29">
        <v>80</v>
      </c>
      <c r="J297" s="27">
        <v>711000000</v>
      </c>
      <c r="K297" s="27" t="s">
        <v>274</v>
      </c>
      <c r="L297" s="29" t="s">
        <v>61</v>
      </c>
      <c r="M297" s="27" t="s">
        <v>274</v>
      </c>
      <c r="N297" s="27"/>
      <c r="O297" s="27" t="s">
        <v>334</v>
      </c>
      <c r="P297" s="29" t="s">
        <v>31</v>
      </c>
      <c r="Q297" s="29"/>
      <c r="R297" s="32"/>
      <c r="S297" s="32"/>
      <c r="T297" s="30"/>
      <c r="U297" s="30">
        <v>750000</v>
      </c>
      <c r="V297" s="30">
        <f>U297*1.12</f>
        <v>840000.0000000001</v>
      </c>
      <c r="W297" s="31"/>
      <c r="X297" s="29">
        <v>2016</v>
      </c>
      <c r="Y297" s="88"/>
    </row>
    <row r="298" spans="2:25" ht="53.25" customHeight="1">
      <c r="B298" s="29" t="s">
        <v>89</v>
      </c>
      <c r="C298" s="94" t="s">
        <v>225</v>
      </c>
      <c r="D298" s="35" t="s">
        <v>869</v>
      </c>
      <c r="E298" s="92" t="s">
        <v>868</v>
      </c>
      <c r="F298" s="92" t="s">
        <v>868</v>
      </c>
      <c r="G298" s="92" t="s">
        <v>193</v>
      </c>
      <c r="H298" s="29" t="s">
        <v>32</v>
      </c>
      <c r="I298" s="29">
        <v>80</v>
      </c>
      <c r="J298" s="29">
        <v>711000000</v>
      </c>
      <c r="K298" s="27" t="s">
        <v>274</v>
      </c>
      <c r="L298" s="29" t="s">
        <v>33</v>
      </c>
      <c r="M298" s="27" t="s">
        <v>274</v>
      </c>
      <c r="N298" s="32"/>
      <c r="O298" s="27" t="s">
        <v>34</v>
      </c>
      <c r="P298" s="29" t="s">
        <v>31</v>
      </c>
      <c r="Q298" s="29"/>
      <c r="R298" s="32"/>
      <c r="S298" s="32"/>
      <c r="T298" s="30"/>
      <c r="U298" s="30">
        <v>445428</v>
      </c>
      <c r="V298" s="30">
        <f t="shared" si="29"/>
        <v>498879.36000000004</v>
      </c>
      <c r="W298" s="32"/>
      <c r="X298" s="29">
        <v>2016</v>
      </c>
      <c r="Y298" s="33"/>
    </row>
    <row r="299" spans="2:25" ht="76.5">
      <c r="B299" s="29" t="s">
        <v>90</v>
      </c>
      <c r="C299" s="35" t="s">
        <v>225</v>
      </c>
      <c r="D299" s="35" t="s">
        <v>866</v>
      </c>
      <c r="E299" s="92" t="s">
        <v>865</v>
      </c>
      <c r="F299" s="92" t="s">
        <v>865</v>
      </c>
      <c r="G299" s="92" t="s">
        <v>194</v>
      </c>
      <c r="H299" s="29" t="s">
        <v>32</v>
      </c>
      <c r="I299" s="29">
        <v>100</v>
      </c>
      <c r="J299" s="27">
        <v>711000000</v>
      </c>
      <c r="K299" s="27" t="s">
        <v>274</v>
      </c>
      <c r="L299" s="29" t="s">
        <v>33</v>
      </c>
      <c r="M299" s="27" t="s">
        <v>274</v>
      </c>
      <c r="N299" s="32"/>
      <c r="O299" s="27" t="s">
        <v>34</v>
      </c>
      <c r="P299" s="75" t="s">
        <v>195</v>
      </c>
      <c r="Q299" s="29"/>
      <c r="R299" s="32"/>
      <c r="S299" s="32"/>
      <c r="T299" s="30"/>
      <c r="U299" s="30">
        <v>2808000</v>
      </c>
      <c r="V299" s="30">
        <f t="shared" si="29"/>
        <v>3144960.0000000005</v>
      </c>
      <c r="W299" s="32"/>
      <c r="X299" s="29">
        <v>2016</v>
      </c>
      <c r="Y299" s="33"/>
    </row>
    <row r="300" spans="2:25" ht="51">
      <c r="B300" s="29" t="s">
        <v>373</v>
      </c>
      <c r="C300" s="35" t="s">
        <v>225</v>
      </c>
      <c r="D300" s="35" t="s">
        <v>870</v>
      </c>
      <c r="E300" s="92" t="s">
        <v>196</v>
      </c>
      <c r="F300" s="92" t="s">
        <v>196</v>
      </c>
      <c r="G300" s="92" t="s">
        <v>197</v>
      </c>
      <c r="H300" s="29" t="s">
        <v>32</v>
      </c>
      <c r="I300" s="29">
        <v>100</v>
      </c>
      <c r="J300" s="27">
        <v>711000000</v>
      </c>
      <c r="K300" s="27" t="s">
        <v>274</v>
      </c>
      <c r="L300" s="29" t="s">
        <v>33</v>
      </c>
      <c r="M300" s="27" t="s">
        <v>274</v>
      </c>
      <c r="N300" s="32"/>
      <c r="O300" s="27" t="s">
        <v>34</v>
      </c>
      <c r="P300" s="75" t="s">
        <v>195</v>
      </c>
      <c r="Q300" s="29"/>
      <c r="R300" s="32"/>
      <c r="S300" s="32"/>
      <c r="T300" s="30"/>
      <c r="U300" s="30">
        <v>3225750</v>
      </c>
      <c r="V300" s="30">
        <f t="shared" si="29"/>
        <v>3612840.0000000005</v>
      </c>
      <c r="W300" s="32"/>
      <c r="X300" s="29">
        <v>2016</v>
      </c>
      <c r="Y300" s="33"/>
    </row>
    <row r="301" spans="2:25" ht="114.75">
      <c r="B301" s="29" t="s">
        <v>374</v>
      </c>
      <c r="C301" s="35" t="s">
        <v>225</v>
      </c>
      <c r="D301" s="35" t="s">
        <v>872</v>
      </c>
      <c r="E301" s="92" t="s">
        <v>871</v>
      </c>
      <c r="F301" s="92" t="s">
        <v>871</v>
      </c>
      <c r="G301" s="92" t="s">
        <v>198</v>
      </c>
      <c r="H301" s="29" t="s">
        <v>32</v>
      </c>
      <c r="I301" s="29">
        <v>100</v>
      </c>
      <c r="J301" s="27">
        <v>711000000</v>
      </c>
      <c r="K301" s="27" t="s">
        <v>274</v>
      </c>
      <c r="L301" s="29" t="s">
        <v>33</v>
      </c>
      <c r="M301" s="27" t="s">
        <v>274</v>
      </c>
      <c r="N301" s="32"/>
      <c r="O301" s="27" t="s">
        <v>34</v>
      </c>
      <c r="P301" s="75" t="s">
        <v>195</v>
      </c>
      <c r="Q301" s="29"/>
      <c r="R301" s="32"/>
      <c r="S301" s="32"/>
      <c r="T301" s="30"/>
      <c r="U301" s="30">
        <v>895000</v>
      </c>
      <c r="V301" s="30">
        <f t="shared" si="29"/>
        <v>1002400.0000000001</v>
      </c>
      <c r="W301" s="32"/>
      <c r="X301" s="29">
        <v>2016</v>
      </c>
      <c r="Y301" s="33"/>
    </row>
    <row r="302" spans="2:25" ht="43.5" customHeight="1">
      <c r="B302" s="29" t="s">
        <v>91</v>
      </c>
      <c r="C302" s="127" t="s">
        <v>225</v>
      </c>
      <c r="D302" s="35" t="s">
        <v>1364</v>
      </c>
      <c r="E302" s="127" t="s">
        <v>1361</v>
      </c>
      <c r="F302" s="127" t="s">
        <v>1361</v>
      </c>
      <c r="G302" s="127" t="s">
        <v>1362</v>
      </c>
      <c r="H302" s="29" t="s">
        <v>32</v>
      </c>
      <c r="I302" s="29">
        <v>50</v>
      </c>
      <c r="J302" s="27">
        <v>711000000</v>
      </c>
      <c r="K302" s="27" t="s">
        <v>274</v>
      </c>
      <c r="L302" s="29" t="s">
        <v>262</v>
      </c>
      <c r="M302" s="73" t="s">
        <v>54</v>
      </c>
      <c r="N302" s="127"/>
      <c r="O302" s="27" t="s">
        <v>1365</v>
      </c>
      <c r="P302" s="29" t="s">
        <v>31</v>
      </c>
      <c r="Q302" s="127"/>
      <c r="R302" s="127"/>
      <c r="S302" s="127"/>
      <c r="T302" s="127"/>
      <c r="U302" s="30">
        <v>218410490</v>
      </c>
      <c r="V302" s="30">
        <f t="shared" si="29"/>
        <v>244619748.8</v>
      </c>
      <c r="W302" s="127"/>
      <c r="X302" s="29">
        <v>2016</v>
      </c>
      <c r="Y302" s="28"/>
    </row>
    <row r="303" spans="2:25" ht="84.75" customHeight="1">
      <c r="B303" s="29" t="s">
        <v>92</v>
      </c>
      <c r="C303" s="35" t="s">
        <v>225</v>
      </c>
      <c r="D303" s="35" t="s">
        <v>874</v>
      </c>
      <c r="E303" s="92" t="s">
        <v>873</v>
      </c>
      <c r="F303" s="92" t="s">
        <v>873</v>
      </c>
      <c r="G303" s="92" t="s">
        <v>325</v>
      </c>
      <c r="H303" s="29" t="s">
        <v>32</v>
      </c>
      <c r="I303" s="29">
        <v>50</v>
      </c>
      <c r="J303" s="27">
        <v>711000000</v>
      </c>
      <c r="K303" s="27" t="s">
        <v>274</v>
      </c>
      <c r="L303" s="29" t="s">
        <v>35</v>
      </c>
      <c r="M303" s="27" t="s">
        <v>274</v>
      </c>
      <c r="N303" s="27"/>
      <c r="O303" s="27" t="s">
        <v>216</v>
      </c>
      <c r="P303" s="29" t="s">
        <v>31</v>
      </c>
      <c r="Q303" s="29"/>
      <c r="R303" s="55"/>
      <c r="S303" s="55"/>
      <c r="T303" s="30"/>
      <c r="U303" s="30">
        <v>200000</v>
      </c>
      <c r="V303" s="30">
        <f t="shared" si="29"/>
        <v>224000.00000000003</v>
      </c>
      <c r="W303" s="55"/>
      <c r="X303" s="29">
        <v>2016</v>
      </c>
      <c r="Y303" s="88"/>
    </row>
    <row r="304" spans="2:25" ht="89.25">
      <c r="B304" s="29" t="s">
        <v>93</v>
      </c>
      <c r="C304" s="35" t="s">
        <v>225</v>
      </c>
      <c r="D304" s="35" t="s">
        <v>874</v>
      </c>
      <c r="E304" s="92" t="s">
        <v>873</v>
      </c>
      <c r="F304" s="92" t="s">
        <v>873</v>
      </c>
      <c r="G304" s="92" t="s">
        <v>326</v>
      </c>
      <c r="H304" s="29" t="s">
        <v>32</v>
      </c>
      <c r="I304" s="29">
        <v>50</v>
      </c>
      <c r="J304" s="27">
        <v>711000000</v>
      </c>
      <c r="K304" s="27" t="s">
        <v>274</v>
      </c>
      <c r="L304" s="29" t="s">
        <v>35</v>
      </c>
      <c r="M304" s="27" t="s">
        <v>54</v>
      </c>
      <c r="N304" s="27"/>
      <c r="O304" s="27" t="s">
        <v>216</v>
      </c>
      <c r="P304" s="29" t="s">
        <v>31</v>
      </c>
      <c r="Q304" s="29"/>
      <c r="R304" s="55"/>
      <c r="S304" s="55"/>
      <c r="T304" s="30"/>
      <c r="U304" s="30">
        <v>100000</v>
      </c>
      <c r="V304" s="30">
        <f>U304*1.12</f>
        <v>112000.00000000001</v>
      </c>
      <c r="W304" s="55"/>
      <c r="X304" s="29">
        <v>2016</v>
      </c>
      <c r="Y304" s="27"/>
    </row>
    <row r="305" spans="2:25" ht="69" customHeight="1">
      <c r="B305" s="29" t="s">
        <v>94</v>
      </c>
      <c r="C305" s="35" t="s">
        <v>225</v>
      </c>
      <c r="D305" s="35" t="s">
        <v>876</v>
      </c>
      <c r="E305" s="92" t="s">
        <v>875</v>
      </c>
      <c r="F305" s="92" t="s">
        <v>875</v>
      </c>
      <c r="G305" s="92" t="s">
        <v>217</v>
      </c>
      <c r="H305" s="29" t="s">
        <v>121</v>
      </c>
      <c r="I305" s="29">
        <v>80</v>
      </c>
      <c r="J305" s="27">
        <v>711000000</v>
      </c>
      <c r="K305" s="27" t="s">
        <v>274</v>
      </c>
      <c r="L305" s="29" t="s">
        <v>262</v>
      </c>
      <c r="M305" s="27" t="s">
        <v>163</v>
      </c>
      <c r="N305" s="27"/>
      <c r="O305" s="27" t="s">
        <v>887</v>
      </c>
      <c r="P305" s="27" t="s">
        <v>218</v>
      </c>
      <c r="Q305" s="29"/>
      <c r="R305" s="32"/>
      <c r="S305" s="32"/>
      <c r="T305" s="30"/>
      <c r="U305" s="30">
        <v>13320000</v>
      </c>
      <c r="V305" s="30">
        <f t="shared" si="29"/>
        <v>14918400.000000002</v>
      </c>
      <c r="W305" s="31"/>
      <c r="X305" s="29">
        <v>2015</v>
      </c>
      <c r="Y305" s="33"/>
    </row>
    <row r="306" spans="2:25" ht="78" customHeight="1">
      <c r="B306" s="29" t="s">
        <v>106</v>
      </c>
      <c r="C306" s="35" t="s">
        <v>225</v>
      </c>
      <c r="D306" s="35" t="s">
        <v>877</v>
      </c>
      <c r="E306" s="92" t="s">
        <v>878</v>
      </c>
      <c r="F306" s="92" t="s">
        <v>878</v>
      </c>
      <c r="G306" s="92" t="s">
        <v>219</v>
      </c>
      <c r="H306" s="29" t="s">
        <v>32</v>
      </c>
      <c r="I306" s="29">
        <v>80</v>
      </c>
      <c r="J306" s="27">
        <v>711000000</v>
      </c>
      <c r="K306" s="27" t="s">
        <v>274</v>
      </c>
      <c r="L306" s="29" t="s">
        <v>267</v>
      </c>
      <c r="M306" s="27" t="s">
        <v>163</v>
      </c>
      <c r="N306" s="27"/>
      <c r="O306" s="27" t="s">
        <v>272</v>
      </c>
      <c r="P306" s="27" t="s">
        <v>218</v>
      </c>
      <c r="Q306" s="29"/>
      <c r="R306" s="32"/>
      <c r="S306" s="32"/>
      <c r="T306" s="30"/>
      <c r="U306" s="30">
        <f>66021+38229</f>
        <v>104250</v>
      </c>
      <c r="V306" s="30">
        <f>U306*1.12</f>
        <v>116760.00000000001</v>
      </c>
      <c r="W306" s="32"/>
      <c r="X306" s="29">
        <v>2016</v>
      </c>
      <c r="Y306" s="27"/>
    </row>
    <row r="307" spans="2:25" ht="58.5" customHeight="1">
      <c r="B307" s="29" t="s">
        <v>492</v>
      </c>
      <c r="C307" s="35" t="s">
        <v>225</v>
      </c>
      <c r="D307" s="35" t="s">
        <v>880</v>
      </c>
      <c r="E307" s="92" t="s">
        <v>879</v>
      </c>
      <c r="F307" s="92" t="s">
        <v>879</v>
      </c>
      <c r="G307" s="92" t="s">
        <v>220</v>
      </c>
      <c r="H307" s="29" t="s">
        <v>32</v>
      </c>
      <c r="I307" s="29">
        <v>80</v>
      </c>
      <c r="J307" s="27">
        <v>711000000</v>
      </c>
      <c r="K307" s="27" t="s">
        <v>274</v>
      </c>
      <c r="L307" s="29" t="s">
        <v>33</v>
      </c>
      <c r="M307" s="73" t="s">
        <v>54</v>
      </c>
      <c r="N307" s="32"/>
      <c r="O307" s="27" t="s">
        <v>34</v>
      </c>
      <c r="P307" s="29" t="s">
        <v>31</v>
      </c>
      <c r="Q307" s="29"/>
      <c r="R307" s="32"/>
      <c r="S307" s="32"/>
      <c r="T307" s="30"/>
      <c r="U307" s="30">
        <f>112877-877</f>
        <v>112000</v>
      </c>
      <c r="V307" s="30">
        <f>U307*1.12</f>
        <v>125440.00000000001</v>
      </c>
      <c r="W307" s="32"/>
      <c r="X307" s="29">
        <v>2016</v>
      </c>
      <c r="Y307" s="27"/>
    </row>
    <row r="308" spans="2:25" ht="51">
      <c r="B308" s="29" t="s">
        <v>107</v>
      </c>
      <c r="C308" s="35" t="s">
        <v>225</v>
      </c>
      <c r="D308" s="35" t="s">
        <v>880</v>
      </c>
      <c r="E308" s="92" t="s">
        <v>879</v>
      </c>
      <c r="F308" s="92" t="s">
        <v>879</v>
      </c>
      <c r="G308" s="92" t="s">
        <v>221</v>
      </c>
      <c r="H308" s="29" t="s">
        <v>32</v>
      </c>
      <c r="I308" s="29">
        <v>80</v>
      </c>
      <c r="J308" s="27">
        <v>711000000</v>
      </c>
      <c r="K308" s="27" t="s">
        <v>274</v>
      </c>
      <c r="L308" s="29" t="s">
        <v>33</v>
      </c>
      <c r="M308" s="73" t="s">
        <v>54</v>
      </c>
      <c r="N308" s="32"/>
      <c r="O308" s="27" t="s">
        <v>34</v>
      </c>
      <c r="P308" s="29" t="s">
        <v>31</v>
      </c>
      <c r="Q308" s="29"/>
      <c r="R308" s="32"/>
      <c r="S308" s="32"/>
      <c r="T308" s="30"/>
      <c r="U308" s="30">
        <f>128876-876</f>
        <v>128000</v>
      </c>
      <c r="V308" s="30">
        <f>U308*1.12</f>
        <v>143360</v>
      </c>
      <c r="W308" s="32"/>
      <c r="X308" s="29">
        <v>2016</v>
      </c>
      <c r="Y308" s="27"/>
    </row>
    <row r="309" spans="2:25" ht="54" customHeight="1">
      <c r="B309" s="29" t="s">
        <v>110</v>
      </c>
      <c r="C309" s="35" t="s">
        <v>225</v>
      </c>
      <c r="D309" s="35" t="s">
        <v>881</v>
      </c>
      <c r="E309" s="92" t="s">
        <v>222</v>
      </c>
      <c r="F309" s="92" t="s">
        <v>222</v>
      </c>
      <c r="G309" s="92" t="s">
        <v>223</v>
      </c>
      <c r="H309" s="29" t="s">
        <v>32</v>
      </c>
      <c r="I309" s="29">
        <v>50</v>
      </c>
      <c r="J309" s="27">
        <v>711000000</v>
      </c>
      <c r="K309" s="27" t="s">
        <v>274</v>
      </c>
      <c r="L309" s="29" t="s">
        <v>35</v>
      </c>
      <c r="M309" s="27" t="s">
        <v>274</v>
      </c>
      <c r="N309" s="27"/>
      <c r="O309" s="27" t="s">
        <v>224</v>
      </c>
      <c r="P309" s="29" t="s">
        <v>31</v>
      </c>
      <c r="Q309" s="29"/>
      <c r="R309" s="55"/>
      <c r="S309" s="55"/>
      <c r="T309" s="30"/>
      <c r="U309" s="30">
        <v>120000</v>
      </c>
      <c r="V309" s="30">
        <f t="shared" si="29"/>
        <v>134400</v>
      </c>
      <c r="W309" s="108"/>
      <c r="X309" s="29">
        <v>2016</v>
      </c>
      <c r="Y309" s="88"/>
    </row>
    <row r="310" spans="2:25" ht="66" customHeight="1">
      <c r="B310" s="29" t="s">
        <v>493</v>
      </c>
      <c r="C310" s="28" t="s">
        <v>225</v>
      </c>
      <c r="D310" s="35" t="s">
        <v>882</v>
      </c>
      <c r="E310" s="92" t="s">
        <v>144</v>
      </c>
      <c r="F310" s="92" t="s">
        <v>144</v>
      </c>
      <c r="G310" s="92" t="s">
        <v>319</v>
      </c>
      <c r="H310" s="114" t="s">
        <v>32</v>
      </c>
      <c r="I310" s="114">
        <v>80</v>
      </c>
      <c r="J310" s="27">
        <v>711000000</v>
      </c>
      <c r="K310" s="27" t="s">
        <v>274</v>
      </c>
      <c r="L310" s="29" t="s">
        <v>36</v>
      </c>
      <c r="M310" s="73" t="s">
        <v>54</v>
      </c>
      <c r="N310" s="27"/>
      <c r="O310" s="27" t="s">
        <v>34</v>
      </c>
      <c r="P310" s="29" t="s">
        <v>31</v>
      </c>
      <c r="Q310" s="29"/>
      <c r="R310" s="55"/>
      <c r="S310" s="55"/>
      <c r="T310" s="30"/>
      <c r="U310" s="30">
        <f>7714158*2</f>
        <v>15428316</v>
      </c>
      <c r="V310" s="30">
        <f t="shared" si="29"/>
        <v>17279713.92</v>
      </c>
      <c r="W310" s="108"/>
      <c r="X310" s="29">
        <v>2015</v>
      </c>
      <c r="Y310" s="27" t="s">
        <v>891</v>
      </c>
    </row>
    <row r="311" spans="2:25" ht="66" customHeight="1">
      <c r="B311" s="29" t="s">
        <v>1325</v>
      </c>
      <c r="C311" s="28" t="s">
        <v>225</v>
      </c>
      <c r="D311" s="35" t="s">
        <v>882</v>
      </c>
      <c r="E311" s="92" t="s">
        <v>144</v>
      </c>
      <c r="F311" s="92" t="s">
        <v>144</v>
      </c>
      <c r="G311" s="92" t="s">
        <v>319</v>
      </c>
      <c r="H311" s="114" t="s">
        <v>32</v>
      </c>
      <c r="I311" s="114">
        <v>80</v>
      </c>
      <c r="J311" s="27">
        <v>711000000</v>
      </c>
      <c r="K311" s="27" t="s">
        <v>274</v>
      </c>
      <c r="L311" s="29" t="s">
        <v>262</v>
      </c>
      <c r="M311" s="73" t="s">
        <v>54</v>
      </c>
      <c r="N311" s="27"/>
      <c r="O311" s="27" t="s">
        <v>47</v>
      </c>
      <c r="P311" s="29" t="s">
        <v>31</v>
      </c>
      <c r="Q311" s="29"/>
      <c r="R311" s="55"/>
      <c r="S311" s="55"/>
      <c r="T311" s="30"/>
      <c r="U311" s="30">
        <f>104026860-U310</f>
        <v>88598544</v>
      </c>
      <c r="V311" s="30">
        <f>U311*1.12</f>
        <v>99230369.28000002</v>
      </c>
      <c r="W311" s="108"/>
      <c r="X311" s="29">
        <v>2016</v>
      </c>
      <c r="Y311" s="88"/>
    </row>
    <row r="312" spans="2:25" ht="51" customHeight="1">
      <c r="B312" s="29" t="s">
        <v>112</v>
      </c>
      <c r="C312" s="28" t="s">
        <v>225</v>
      </c>
      <c r="D312" s="35" t="s">
        <v>882</v>
      </c>
      <c r="E312" s="92" t="s">
        <v>144</v>
      </c>
      <c r="F312" s="92" t="s">
        <v>144</v>
      </c>
      <c r="G312" s="92" t="s">
        <v>320</v>
      </c>
      <c r="H312" s="114" t="s">
        <v>32</v>
      </c>
      <c r="I312" s="114">
        <v>80</v>
      </c>
      <c r="J312" s="27">
        <v>711000000</v>
      </c>
      <c r="K312" s="27" t="s">
        <v>274</v>
      </c>
      <c r="L312" s="29" t="s">
        <v>35</v>
      </c>
      <c r="M312" s="73" t="s">
        <v>321</v>
      </c>
      <c r="N312" s="27"/>
      <c r="O312" s="27" t="s">
        <v>37</v>
      </c>
      <c r="P312" s="29" t="s">
        <v>31</v>
      </c>
      <c r="Q312" s="29"/>
      <c r="R312" s="55"/>
      <c r="S312" s="55"/>
      <c r="T312" s="30"/>
      <c r="U312" s="30">
        <v>4200000</v>
      </c>
      <c r="V312" s="30">
        <f>U312*1.12</f>
        <v>4704000</v>
      </c>
      <c r="W312" s="108"/>
      <c r="X312" s="29">
        <v>2016</v>
      </c>
      <c r="Y312" s="88"/>
    </row>
    <row r="313" spans="2:25" ht="51">
      <c r="B313" s="29" t="s">
        <v>494</v>
      </c>
      <c r="C313" s="28" t="s">
        <v>225</v>
      </c>
      <c r="D313" s="35" t="s">
        <v>884</v>
      </c>
      <c r="E313" s="126" t="s">
        <v>883</v>
      </c>
      <c r="F313" s="126" t="s">
        <v>883</v>
      </c>
      <c r="G313" s="87" t="s">
        <v>145</v>
      </c>
      <c r="H313" s="114" t="s">
        <v>121</v>
      </c>
      <c r="I313" s="114">
        <v>80</v>
      </c>
      <c r="J313" s="27">
        <v>711000000</v>
      </c>
      <c r="K313" s="27" t="s">
        <v>274</v>
      </c>
      <c r="L313" s="29" t="s">
        <v>262</v>
      </c>
      <c r="M313" s="73" t="s">
        <v>54</v>
      </c>
      <c r="N313" s="27"/>
      <c r="O313" s="27" t="s">
        <v>47</v>
      </c>
      <c r="P313" s="29" t="s">
        <v>31</v>
      </c>
      <c r="Q313" s="29"/>
      <c r="R313" s="55"/>
      <c r="S313" s="55"/>
      <c r="T313" s="30"/>
      <c r="U313" s="30">
        <f>3600000-U318</f>
        <v>3000000</v>
      </c>
      <c r="V313" s="30">
        <f t="shared" si="29"/>
        <v>3360000.0000000005</v>
      </c>
      <c r="W313" s="108"/>
      <c r="X313" s="29">
        <v>2016</v>
      </c>
      <c r="Y313" s="88"/>
    </row>
    <row r="314" spans="2:25" ht="51">
      <c r="B314" s="29" t="s">
        <v>115</v>
      </c>
      <c r="C314" s="28" t="s">
        <v>225</v>
      </c>
      <c r="D314" s="35" t="s">
        <v>884</v>
      </c>
      <c r="E314" s="126" t="s">
        <v>883</v>
      </c>
      <c r="F314" s="126" t="s">
        <v>883</v>
      </c>
      <c r="G314" s="87" t="s">
        <v>146</v>
      </c>
      <c r="H314" s="114" t="s">
        <v>121</v>
      </c>
      <c r="I314" s="114">
        <v>80</v>
      </c>
      <c r="J314" s="27">
        <v>711000000</v>
      </c>
      <c r="K314" s="27" t="s">
        <v>274</v>
      </c>
      <c r="L314" s="29" t="s">
        <v>262</v>
      </c>
      <c r="M314" s="73" t="s">
        <v>54</v>
      </c>
      <c r="N314" s="27"/>
      <c r="O314" s="27" t="s">
        <v>47</v>
      </c>
      <c r="P314" s="29" t="s">
        <v>31</v>
      </c>
      <c r="Q314" s="29"/>
      <c r="R314" s="55"/>
      <c r="S314" s="55"/>
      <c r="T314" s="30"/>
      <c r="U314" s="30">
        <f>11400000-U319</f>
        <v>9500000</v>
      </c>
      <c r="V314" s="30">
        <f t="shared" si="29"/>
        <v>10640000.000000002</v>
      </c>
      <c r="W314" s="108"/>
      <c r="X314" s="29">
        <v>2016</v>
      </c>
      <c r="Y314" s="88"/>
    </row>
    <row r="315" spans="2:25" ht="53.25" customHeight="1">
      <c r="B315" s="29" t="s">
        <v>116</v>
      </c>
      <c r="C315" s="35" t="s">
        <v>225</v>
      </c>
      <c r="D315" s="35" t="s">
        <v>834</v>
      </c>
      <c r="E315" s="92" t="s">
        <v>835</v>
      </c>
      <c r="F315" s="92" t="s">
        <v>835</v>
      </c>
      <c r="G315" s="92" t="s">
        <v>269</v>
      </c>
      <c r="H315" s="27" t="s">
        <v>32</v>
      </c>
      <c r="I315" s="27">
        <v>50</v>
      </c>
      <c r="J315" s="27">
        <v>711000000</v>
      </c>
      <c r="K315" s="27" t="s">
        <v>274</v>
      </c>
      <c r="L315" s="27" t="s">
        <v>41</v>
      </c>
      <c r="M315" s="73" t="s">
        <v>54</v>
      </c>
      <c r="N315" s="27"/>
      <c r="O315" s="27" t="s">
        <v>316</v>
      </c>
      <c r="P315" s="29" t="s">
        <v>31</v>
      </c>
      <c r="Q315" s="29"/>
      <c r="R315" s="32"/>
      <c r="S315" s="32"/>
      <c r="T315" s="30"/>
      <c r="U315" s="30">
        <v>1120000</v>
      </c>
      <c r="V315" s="30">
        <f aca="true" t="shared" si="30" ref="V315:V321">U315*1.12</f>
        <v>1254400.0000000002</v>
      </c>
      <c r="W315" s="31"/>
      <c r="X315" s="29">
        <v>2016</v>
      </c>
      <c r="Y315" s="27"/>
    </row>
    <row r="316" spans="2:25" ht="53.25" customHeight="1">
      <c r="B316" s="29" t="s">
        <v>1326</v>
      </c>
      <c r="C316" s="35" t="s">
        <v>225</v>
      </c>
      <c r="D316" s="35" t="s">
        <v>342</v>
      </c>
      <c r="E316" s="92" t="s">
        <v>247</v>
      </c>
      <c r="F316" s="92" t="s">
        <v>248</v>
      </c>
      <c r="G316" s="92" t="s">
        <v>276</v>
      </c>
      <c r="H316" s="29" t="s">
        <v>32</v>
      </c>
      <c r="I316" s="29">
        <v>80</v>
      </c>
      <c r="J316" s="27">
        <v>711000000</v>
      </c>
      <c r="K316" s="27" t="s">
        <v>274</v>
      </c>
      <c r="L316" s="29" t="s">
        <v>262</v>
      </c>
      <c r="M316" s="27" t="s">
        <v>274</v>
      </c>
      <c r="N316" s="32"/>
      <c r="O316" s="27" t="s">
        <v>1319</v>
      </c>
      <c r="P316" s="29" t="s">
        <v>31</v>
      </c>
      <c r="Q316" s="29"/>
      <c r="R316" s="32"/>
      <c r="S316" s="32"/>
      <c r="T316" s="30"/>
      <c r="U316" s="30">
        <v>1800000</v>
      </c>
      <c r="V316" s="30">
        <f t="shared" si="30"/>
        <v>2016000.0000000002</v>
      </c>
      <c r="W316" s="32"/>
      <c r="X316" s="29">
        <v>2016</v>
      </c>
      <c r="Y316" s="27"/>
    </row>
    <row r="317" spans="2:25" ht="90" customHeight="1">
      <c r="B317" s="29" t="s">
        <v>1327</v>
      </c>
      <c r="C317" s="28" t="s">
        <v>225</v>
      </c>
      <c r="D317" s="35" t="s">
        <v>831</v>
      </c>
      <c r="E317" s="92" t="s">
        <v>304</v>
      </c>
      <c r="F317" s="92" t="s">
        <v>304</v>
      </c>
      <c r="G317" s="92" t="s">
        <v>305</v>
      </c>
      <c r="H317" s="29" t="s">
        <v>32</v>
      </c>
      <c r="I317" s="27">
        <v>80</v>
      </c>
      <c r="J317" s="27">
        <v>711000000</v>
      </c>
      <c r="K317" s="27" t="s">
        <v>274</v>
      </c>
      <c r="L317" s="27" t="s">
        <v>262</v>
      </c>
      <c r="M317" s="27" t="s">
        <v>274</v>
      </c>
      <c r="N317" s="29"/>
      <c r="O317" s="27" t="s">
        <v>34</v>
      </c>
      <c r="P317" s="75" t="s">
        <v>31</v>
      </c>
      <c r="Q317" s="75"/>
      <c r="R317" s="75"/>
      <c r="S317" s="29"/>
      <c r="T317" s="30"/>
      <c r="U317" s="30">
        <v>216000</v>
      </c>
      <c r="V317" s="30">
        <f t="shared" si="30"/>
        <v>241920.00000000003</v>
      </c>
      <c r="W317" s="31"/>
      <c r="X317" s="29">
        <v>2016</v>
      </c>
      <c r="Y317" s="27"/>
    </row>
    <row r="318" spans="2:25" ht="90" customHeight="1">
      <c r="B318" s="29" t="s">
        <v>1328</v>
      </c>
      <c r="C318" s="28" t="s">
        <v>225</v>
      </c>
      <c r="D318" s="35" t="s">
        <v>884</v>
      </c>
      <c r="E318" s="92" t="s">
        <v>883</v>
      </c>
      <c r="F318" s="92" t="s">
        <v>883</v>
      </c>
      <c r="G318" s="92" t="s">
        <v>145</v>
      </c>
      <c r="H318" s="114" t="s">
        <v>32</v>
      </c>
      <c r="I318" s="114">
        <v>80</v>
      </c>
      <c r="J318" s="27">
        <v>711000000</v>
      </c>
      <c r="K318" s="27" t="s">
        <v>274</v>
      </c>
      <c r="L318" s="29" t="s">
        <v>33</v>
      </c>
      <c r="M318" s="73" t="s">
        <v>54</v>
      </c>
      <c r="N318" s="27"/>
      <c r="O318" s="27" t="s">
        <v>1319</v>
      </c>
      <c r="P318" s="29" t="s">
        <v>31</v>
      </c>
      <c r="Q318" s="29"/>
      <c r="R318" s="55"/>
      <c r="S318" s="55"/>
      <c r="T318" s="30"/>
      <c r="U318" s="30">
        <v>600000</v>
      </c>
      <c r="V318" s="30">
        <f t="shared" si="30"/>
        <v>672000.0000000001</v>
      </c>
      <c r="W318" s="108"/>
      <c r="X318" s="29">
        <v>2016</v>
      </c>
      <c r="Y318" s="27" t="s">
        <v>891</v>
      </c>
    </row>
    <row r="319" spans="2:25" ht="90" customHeight="1">
      <c r="B319" s="29" t="s">
        <v>1329</v>
      </c>
      <c r="C319" s="28" t="s">
        <v>225</v>
      </c>
      <c r="D319" s="35" t="s">
        <v>884</v>
      </c>
      <c r="E319" s="92" t="s">
        <v>883</v>
      </c>
      <c r="F319" s="92" t="s">
        <v>883</v>
      </c>
      <c r="G319" s="92" t="s">
        <v>146</v>
      </c>
      <c r="H319" s="114" t="s">
        <v>32</v>
      </c>
      <c r="I319" s="114">
        <v>80</v>
      </c>
      <c r="J319" s="27">
        <v>711000000</v>
      </c>
      <c r="K319" s="27" t="s">
        <v>274</v>
      </c>
      <c r="L319" s="29" t="s">
        <v>33</v>
      </c>
      <c r="M319" s="73" t="s">
        <v>54</v>
      </c>
      <c r="N319" s="27"/>
      <c r="O319" s="27" t="s">
        <v>1319</v>
      </c>
      <c r="P319" s="29" t="s">
        <v>31</v>
      </c>
      <c r="Q319" s="29"/>
      <c r="R319" s="55"/>
      <c r="S319" s="55"/>
      <c r="T319" s="30"/>
      <c r="U319" s="30">
        <v>1900000</v>
      </c>
      <c r="V319" s="30">
        <f t="shared" si="30"/>
        <v>2128000</v>
      </c>
      <c r="W319" s="108"/>
      <c r="X319" s="29">
        <v>2016</v>
      </c>
      <c r="Y319" s="27" t="s">
        <v>891</v>
      </c>
    </row>
    <row r="320" spans="2:25" ht="126" customHeight="1">
      <c r="B320" s="29" t="s">
        <v>1330</v>
      </c>
      <c r="C320" s="28" t="s">
        <v>225</v>
      </c>
      <c r="D320" s="35" t="s">
        <v>817</v>
      </c>
      <c r="E320" s="92" t="s">
        <v>818</v>
      </c>
      <c r="F320" s="92" t="s">
        <v>818</v>
      </c>
      <c r="G320" s="92" t="s">
        <v>131</v>
      </c>
      <c r="H320" s="29" t="s">
        <v>32</v>
      </c>
      <c r="I320" s="29">
        <v>80</v>
      </c>
      <c r="J320" s="27">
        <v>711000000</v>
      </c>
      <c r="K320" s="27" t="s">
        <v>274</v>
      </c>
      <c r="L320" s="29" t="s">
        <v>61</v>
      </c>
      <c r="M320" s="78" t="s">
        <v>54</v>
      </c>
      <c r="N320" s="27"/>
      <c r="O320" s="27" t="s">
        <v>95</v>
      </c>
      <c r="P320" s="29" t="s">
        <v>31</v>
      </c>
      <c r="Q320" s="29"/>
      <c r="R320" s="32"/>
      <c r="S320" s="32"/>
      <c r="T320" s="30"/>
      <c r="U320" s="30">
        <v>1500000</v>
      </c>
      <c r="V320" s="30">
        <f t="shared" si="30"/>
        <v>1680000.0000000002</v>
      </c>
      <c r="W320" s="31"/>
      <c r="X320" s="29">
        <v>2016</v>
      </c>
      <c r="Y320" s="88"/>
    </row>
    <row r="321" spans="2:25" ht="126" customHeight="1">
      <c r="B321" s="29" t="s">
        <v>1376</v>
      </c>
      <c r="C321" s="127" t="s">
        <v>225</v>
      </c>
      <c r="D321" s="35" t="s">
        <v>1364</v>
      </c>
      <c r="E321" s="127" t="s">
        <v>1361</v>
      </c>
      <c r="F321" s="127" t="s">
        <v>1361</v>
      </c>
      <c r="G321" s="127" t="s">
        <v>1362</v>
      </c>
      <c r="H321" s="29" t="s">
        <v>32</v>
      </c>
      <c r="I321" s="29">
        <v>50</v>
      </c>
      <c r="J321" s="27">
        <v>711000000</v>
      </c>
      <c r="K321" s="27" t="s">
        <v>274</v>
      </c>
      <c r="L321" s="29" t="s">
        <v>33</v>
      </c>
      <c r="M321" s="73" t="s">
        <v>54</v>
      </c>
      <c r="N321" s="127"/>
      <c r="O321" s="27" t="s">
        <v>1319</v>
      </c>
      <c r="P321" s="29" t="s">
        <v>31</v>
      </c>
      <c r="Q321" s="127"/>
      <c r="R321" s="127"/>
      <c r="S321" s="127"/>
      <c r="T321" s="127"/>
      <c r="U321" s="30">
        <v>106848000</v>
      </c>
      <c r="V321" s="30">
        <f t="shared" si="30"/>
        <v>119669760.00000001</v>
      </c>
      <c r="W321" s="127"/>
      <c r="X321" s="29">
        <v>2016</v>
      </c>
      <c r="Y321" s="28" t="s">
        <v>1363</v>
      </c>
    </row>
    <row r="322" spans="2:25" ht="12.75">
      <c r="B322" s="69" t="s">
        <v>17</v>
      </c>
      <c r="C322" s="56"/>
      <c r="D322" s="42"/>
      <c r="E322" s="45"/>
      <c r="F322" s="45"/>
      <c r="G322" s="45"/>
      <c r="H322" s="29"/>
      <c r="I322" s="29"/>
      <c r="J322" s="32"/>
      <c r="K322" s="27"/>
      <c r="L322" s="27"/>
      <c r="M322" s="27"/>
      <c r="N322" s="32"/>
      <c r="O322" s="27"/>
      <c r="P322" s="29"/>
      <c r="Q322" s="29"/>
      <c r="R322" s="32"/>
      <c r="S322" s="32"/>
      <c r="T322" s="43"/>
      <c r="U322" s="44">
        <f>SUM(U259:U321)</f>
        <v>804420419.1625</v>
      </c>
      <c r="V322" s="44">
        <f>SUM(V259:V321)</f>
        <v>900848246.1019999</v>
      </c>
      <c r="W322" s="31"/>
      <c r="X322" s="29"/>
      <c r="Y322" s="33"/>
    </row>
    <row r="323" spans="2:25" ht="12.75">
      <c r="B323" s="32"/>
      <c r="C323" s="45"/>
      <c r="D323" s="45"/>
      <c r="E323" s="45"/>
      <c r="F323" s="45"/>
      <c r="G323" s="45"/>
      <c r="H323" s="29"/>
      <c r="I323" s="29"/>
      <c r="J323" s="32"/>
      <c r="K323" s="32"/>
      <c r="L323" s="29"/>
      <c r="M323" s="29"/>
      <c r="N323" s="32"/>
      <c r="O323" s="29"/>
      <c r="P323" s="32"/>
      <c r="Q323" s="29"/>
      <c r="R323" s="32"/>
      <c r="S323" s="32"/>
      <c r="T323" s="32"/>
      <c r="U323" s="32"/>
      <c r="V323" s="31"/>
      <c r="W323" s="31"/>
      <c r="X323" s="33"/>
      <c r="Y323" s="33"/>
    </row>
    <row r="324" spans="2:25" ht="12.75">
      <c r="B324" s="46" t="s">
        <v>18</v>
      </c>
      <c r="C324" s="57"/>
      <c r="D324" s="45"/>
      <c r="E324" s="57"/>
      <c r="F324" s="45"/>
      <c r="G324" s="45"/>
      <c r="H324" s="29"/>
      <c r="I324" s="29"/>
      <c r="J324" s="32"/>
      <c r="K324" s="32"/>
      <c r="L324" s="29"/>
      <c r="M324" s="29"/>
      <c r="N324" s="32"/>
      <c r="O324" s="29"/>
      <c r="P324" s="32"/>
      <c r="Q324" s="29"/>
      <c r="R324" s="32"/>
      <c r="S324" s="32"/>
      <c r="T324" s="32"/>
      <c r="U324" s="44">
        <f>U247+U256+U322</f>
        <v>1892858455.4144</v>
      </c>
      <c r="V324" s="44">
        <f>V247+V256+V322</f>
        <v>2116234206.8161278</v>
      </c>
      <c r="W324" s="31"/>
      <c r="X324" s="33"/>
      <c r="Y324" s="33"/>
    </row>
    <row r="326" spans="21:23" ht="12.75">
      <c r="U326" s="5"/>
      <c r="V326" s="5"/>
      <c r="W326" s="5"/>
    </row>
    <row r="327" ht="12.75">
      <c r="X327" s="54"/>
    </row>
  </sheetData>
  <sheetProtection/>
  <autoFilter ref="B8:Y322"/>
  <mergeCells count="6">
    <mergeCell ref="B256:C256"/>
    <mergeCell ref="B248:C248"/>
    <mergeCell ref="W2:Y2"/>
    <mergeCell ref="G5:Q5"/>
    <mergeCell ref="W1:Y1"/>
    <mergeCell ref="B247:C247"/>
  </mergeCells>
  <printOptions/>
  <pageMargins left="0.26" right="0" top="0.4724409448818898" bottom="0.35433070866141736" header="0.35433070866141736" footer="0.2362204724409449"/>
  <pageSetup fitToHeight="17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Ахметжанов Азамат Саламатович</cp:lastModifiedBy>
  <cp:lastPrinted>2015-12-03T03:42:08Z</cp:lastPrinted>
  <dcterms:created xsi:type="dcterms:W3CDTF">1996-10-08T23:32:33Z</dcterms:created>
  <dcterms:modified xsi:type="dcterms:W3CDTF">2016-01-13T09:29:05Z</dcterms:modified>
  <cp:category/>
  <cp:version/>
  <cp:contentType/>
  <cp:contentStatus/>
</cp:coreProperties>
</file>